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C:\Users\jpeart\Downloads\"/>
    </mc:Choice>
  </mc:AlternateContent>
  <xr:revisionPtr revIDLastSave="0" documentId="13_ncr:1_{DB96DE27-F838-4D13-A565-C0B2043D3586}" xr6:coauthVersionLast="45" xr6:coauthVersionMax="45" xr10:uidLastSave="{00000000-0000-0000-0000-000000000000}"/>
  <bookViews>
    <workbookView xWindow="-120" yWindow="-120" windowWidth="29040" windowHeight="15840" tabRatio="623" xr2:uid="{00000000-000D-0000-FFFF-FFFF00000000}"/>
  </bookViews>
  <sheets>
    <sheet name="Detailed Budget Worksheet" sheetId="10" r:id="rId1"/>
    <sheet name="De Minimis Rate Instructions" sheetId="13" r:id="rId2"/>
    <sheet name="De Minimis Budget Calculator " sheetId="14" r:id="rId3"/>
    <sheet name="MTDC Calculator" sheetId="12" r:id="rId4"/>
  </sheets>
  <definedNames>
    <definedName name="_xlnm.Print_Area" localSheetId="0">'Detailed Budget Worksheet'!$A$1:$M$227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2" l="1"/>
  <c r="C6" i="14" l="1"/>
  <c r="C7" i="14" s="1"/>
  <c r="K171" i="10" l="1"/>
  <c r="K172" i="10"/>
  <c r="S209" i="10"/>
  <c r="S210" i="10" s="1"/>
  <c r="G39" i="12" l="1"/>
  <c r="G37" i="12"/>
  <c r="G35" i="12"/>
  <c r="F34" i="12"/>
  <c r="F33" i="12"/>
  <c r="F32" i="12"/>
  <c r="F31" i="12"/>
  <c r="F30" i="12"/>
  <c r="F29" i="12"/>
  <c r="F28" i="12"/>
  <c r="F27" i="12"/>
  <c r="F26" i="12"/>
  <c r="F25" i="12"/>
  <c r="F15" i="12"/>
  <c r="F35" i="12" l="1"/>
  <c r="F37" i="12" s="1"/>
  <c r="F39" i="12" l="1"/>
  <c r="L184" i="10" s="1"/>
  <c r="K173" i="10"/>
  <c r="K174" i="10"/>
  <c r="K175" i="10"/>
  <c r="R174" i="10"/>
  <c r="R175" i="10"/>
  <c r="K129" i="10" l="1"/>
  <c r="K130" i="10"/>
  <c r="K131" i="10"/>
  <c r="K128" i="10"/>
  <c r="K99" i="10"/>
  <c r="K100" i="10"/>
  <c r="K101" i="10"/>
  <c r="K102" i="10"/>
  <c r="K103" i="10"/>
  <c r="K104" i="10"/>
  <c r="K98" i="10"/>
  <c r="K112" i="10"/>
  <c r="K113" i="10"/>
  <c r="K114" i="10"/>
  <c r="K115" i="10"/>
  <c r="K116" i="10"/>
  <c r="K117" i="10"/>
  <c r="K118" i="10"/>
  <c r="K119" i="10"/>
  <c r="K120" i="10"/>
  <c r="K121" i="10"/>
  <c r="K111" i="10"/>
  <c r="K160" i="10" l="1"/>
  <c r="K162" i="10"/>
  <c r="K176" i="10" l="1"/>
  <c r="R162" i="10"/>
  <c r="R161" i="10"/>
  <c r="K161" i="10"/>
  <c r="R160" i="10"/>
  <c r="R76" i="10" l="1"/>
  <c r="K76" i="10"/>
  <c r="R75" i="10"/>
  <c r="K75" i="10"/>
  <c r="R74" i="10"/>
  <c r="K74" i="10"/>
  <c r="R69" i="10"/>
  <c r="K69" i="10"/>
  <c r="R68" i="10"/>
  <c r="K68" i="10"/>
  <c r="R101" i="10"/>
  <c r="R102" i="10"/>
  <c r="R88" i="10"/>
  <c r="K88" i="10"/>
  <c r="R87" i="10"/>
  <c r="K87" i="10"/>
  <c r="R86" i="10"/>
  <c r="K86" i="10"/>
  <c r="R22" i="10" l="1"/>
  <c r="K22" i="10"/>
  <c r="R118" i="10" l="1"/>
  <c r="R117" i="10"/>
  <c r="R116" i="10"/>
  <c r="R115" i="10"/>
  <c r="R114" i="10"/>
  <c r="R120" i="10"/>
  <c r="R119" i="10"/>
  <c r="R159" i="10"/>
  <c r="K159" i="10"/>
  <c r="R144" i="10"/>
  <c r="K144" i="10"/>
  <c r="R148" i="10"/>
  <c r="K148" i="10"/>
  <c r="R147" i="10"/>
  <c r="K147" i="10"/>
  <c r="R146" i="10"/>
  <c r="K146" i="10"/>
  <c r="R145" i="10"/>
  <c r="K145" i="10"/>
  <c r="R143" i="10"/>
  <c r="K143" i="10"/>
  <c r="R55" i="10"/>
  <c r="K55" i="10"/>
  <c r="R54" i="10"/>
  <c r="K54" i="10"/>
  <c r="R53" i="10"/>
  <c r="K53" i="10"/>
  <c r="R52" i="10"/>
  <c r="K52" i="10"/>
  <c r="R51" i="10"/>
  <c r="K51" i="10"/>
  <c r="R23" i="10" l="1"/>
  <c r="K23" i="10"/>
  <c r="R29" i="10"/>
  <c r="K29" i="10"/>
  <c r="R50" i="10"/>
  <c r="K50" i="10"/>
  <c r="R33" i="10"/>
  <c r="K33" i="10"/>
  <c r="R32" i="10"/>
  <c r="K32" i="10"/>
  <c r="R31" i="10"/>
  <c r="K31" i="10"/>
  <c r="K21" i="10" l="1"/>
  <c r="K28" i="10"/>
  <c r="K20" i="10"/>
  <c r="K24" i="10" l="1"/>
  <c r="K25" i="10"/>
  <c r="R142" i="10" l="1"/>
  <c r="K142" i="10"/>
  <c r="K140" i="10"/>
  <c r="K141" i="10"/>
  <c r="K149" i="10"/>
  <c r="K139" i="10"/>
  <c r="H41" i="10"/>
  <c r="K48" i="10"/>
  <c r="K34" i="10"/>
  <c r="K30" i="10"/>
  <c r="K157" i="10"/>
  <c r="R139" i="10"/>
  <c r="K66" i="10"/>
  <c r="K82" i="10"/>
  <c r="K49" i="10" l="1"/>
  <c r="K56" i="10"/>
  <c r="H42" i="10"/>
  <c r="K67" i="10"/>
  <c r="K70" i="10"/>
  <c r="K71" i="10"/>
  <c r="K72" i="10"/>
  <c r="K73" i="10"/>
  <c r="K77" i="10"/>
  <c r="K78" i="10"/>
  <c r="K83" i="10"/>
  <c r="K84" i="10"/>
  <c r="K85" i="10"/>
  <c r="K89" i="10"/>
  <c r="K163" i="10"/>
  <c r="K158" i="10"/>
  <c r="R41" i="10"/>
  <c r="R48" i="10"/>
  <c r="R49" i="10"/>
  <c r="R56" i="10"/>
  <c r="R20" i="10"/>
  <c r="R21" i="10"/>
  <c r="R24" i="10"/>
  <c r="R25" i="10"/>
  <c r="R171" i="10"/>
  <c r="R172" i="10"/>
  <c r="R173" i="10"/>
  <c r="R157" i="10"/>
  <c r="R158" i="10"/>
  <c r="R163" i="10"/>
  <c r="R140" i="10"/>
  <c r="R141" i="10"/>
  <c r="R149" i="10"/>
  <c r="R128" i="10"/>
  <c r="R129" i="10"/>
  <c r="R130" i="10"/>
  <c r="R131" i="10"/>
  <c r="R111" i="10"/>
  <c r="R112" i="10"/>
  <c r="R113" i="10"/>
  <c r="R121" i="10"/>
  <c r="R98" i="10"/>
  <c r="R99" i="10"/>
  <c r="R100" i="10"/>
  <c r="R103" i="10"/>
  <c r="R104" i="10"/>
  <c r="R82" i="10"/>
  <c r="R83" i="10"/>
  <c r="R84" i="10"/>
  <c r="R85" i="10"/>
  <c r="R89" i="10"/>
  <c r="R66" i="10"/>
  <c r="R67" i="10"/>
  <c r="R70" i="10"/>
  <c r="R71" i="10"/>
  <c r="R72" i="10"/>
  <c r="R73" i="10"/>
  <c r="R77" i="10"/>
  <c r="R78" i="10"/>
  <c r="R28" i="10"/>
  <c r="R30" i="10"/>
  <c r="R34" i="10"/>
  <c r="R176" i="10" l="1"/>
  <c r="K132" i="10"/>
  <c r="G207" i="10" s="1"/>
  <c r="K164" i="10"/>
  <c r="R132" i="10"/>
  <c r="R79" i="10"/>
  <c r="R35" i="10"/>
  <c r="R105" i="10"/>
  <c r="R122" i="10"/>
  <c r="K90" i="10"/>
  <c r="G204" i="10" s="1"/>
  <c r="K35" i="10"/>
  <c r="R90" i="10"/>
  <c r="R164" i="10"/>
  <c r="R57" i="10"/>
  <c r="K105" i="10"/>
  <c r="G205" i="10" s="1"/>
  <c r="K150" i="10"/>
  <c r="L187" i="10" s="1"/>
  <c r="K57" i="10"/>
  <c r="R150" i="10"/>
  <c r="R26" i="10"/>
  <c r="K122" i="10"/>
  <c r="G206" i="10" s="1"/>
  <c r="T209" i="10" l="1"/>
  <c r="G213" i="10"/>
  <c r="G208" i="10"/>
  <c r="L59" i="10"/>
  <c r="G203" i="10" s="1"/>
  <c r="G209" i="10" l="1"/>
  <c r="T210" i="10"/>
  <c r="R209" i="10"/>
  <c r="R210" i="10" s="1"/>
  <c r="G211" i="10" l="1"/>
  <c r="H213" i="10" s="1"/>
  <c r="G210" i="10"/>
  <c r="G212" i="10" l="1"/>
  <c r="H212" i="10" s="1"/>
</calcChain>
</file>

<file path=xl/sharedStrings.xml><?xml version="1.0" encoding="utf-8"?>
<sst xmlns="http://schemas.openxmlformats.org/spreadsheetml/2006/main" count="254" uniqueCount="200">
  <si>
    <t>Amount</t>
  </si>
  <si>
    <t>Cost</t>
  </si>
  <si>
    <t>Purpose of Travel</t>
  </si>
  <si>
    <t>Item</t>
  </si>
  <si>
    <t>Airfare</t>
  </si>
  <si>
    <t>Meals</t>
  </si>
  <si>
    <t>Hotel</t>
  </si>
  <si>
    <t>Name of Consultant</t>
  </si>
  <si>
    <t>Service Provided</t>
  </si>
  <si>
    <t># Individuals</t>
  </si>
  <si>
    <t># Nights/Days</t>
  </si>
  <si>
    <t># Trips</t>
  </si>
  <si>
    <t>N/A</t>
  </si>
  <si>
    <t xml:space="preserve">     TOTAL PROJECT COSTS</t>
  </si>
  <si>
    <t>Cost per Unit</t>
  </si>
  <si>
    <t># Units</t>
  </si>
  <si>
    <t>Cost per unit</t>
  </si>
  <si>
    <t>Vendor</t>
  </si>
  <si>
    <t>SUPPLY TOTAL</t>
  </si>
  <si>
    <t>EQUIPMENT TOTAL</t>
  </si>
  <si>
    <t>Ground transport</t>
  </si>
  <si>
    <t>Title</t>
  </si>
  <si>
    <t>First and Last name</t>
  </si>
  <si>
    <t>Biweekly</t>
  </si>
  <si>
    <t>Bimonthly</t>
  </si>
  <si>
    <t>Monthly</t>
  </si>
  <si>
    <t>A. Personnel and Fringe</t>
  </si>
  <si>
    <t>B. Travel</t>
  </si>
  <si>
    <t>C. Equipment</t>
  </si>
  <si>
    <t>D. Supplies</t>
  </si>
  <si>
    <t>F. Other</t>
  </si>
  <si>
    <t>F. OTHER TOTAL</t>
  </si>
  <si>
    <r>
      <t>F. (3) Contracts</t>
    </r>
    <r>
      <rPr>
        <sz val="10"/>
        <rFont val="Arial"/>
        <family val="2"/>
      </rPr>
      <t xml:space="preserve">:  Provide a description of the product or service to be procured by contract and a cost estimate. Applicants are strongly encouraged to use a competitive procurement process in awarding contracts.  A separate justification must be provided for sole source contracts in excess of $100,000.
</t>
    </r>
  </si>
  <si>
    <r>
      <t>F. (2) Consultant Fee:</t>
    </r>
    <r>
      <rPr>
        <sz val="10"/>
        <rFont val="Arial"/>
        <family val="2"/>
      </rPr>
      <t xml:space="preserve"> Enter the name, if known, and service to be provided.  Show the budget calculation; for example, the hourly or daily rate (8 hours) multiplied by the 
  estimated number of units (eg., 1 hour of therapy).
</t>
    </r>
  </si>
  <si>
    <t>PRINTING TOTAL</t>
  </si>
  <si>
    <t>Staff member</t>
  </si>
  <si>
    <t>Trainings and Conferences</t>
  </si>
  <si>
    <t>Miles per grant year</t>
  </si>
  <si>
    <t>Total Cost</t>
  </si>
  <si>
    <t>Location or Coverage Area</t>
  </si>
  <si>
    <t>Cost per mile</t>
  </si>
  <si>
    <t>Equipment Item</t>
  </si>
  <si>
    <t>F. (1) Subtotal</t>
  </si>
  <si>
    <t>F. (2)Subtotal</t>
  </si>
  <si>
    <t>Mileage</t>
  </si>
  <si>
    <t>TRAVEL TOTAL</t>
  </si>
  <si>
    <t>PERSONNEL TOTAL</t>
  </si>
  <si>
    <r>
      <t>A (1). Personnel--</t>
    </r>
    <r>
      <rPr>
        <sz val="10"/>
        <rFont val="Arial"/>
        <family val="2"/>
      </rPr>
      <t xml:space="preserve"> List each position by title and name of employee, if available.  In order to calculate the budget enter the annual salary and the percentage of time to be devoted to the program.  Compensation of employees engaged in program activities must be consistent with that for similar work within the applicant agency.</t>
    </r>
  </si>
  <si>
    <t>Hours</t>
  </si>
  <si>
    <t>Rate</t>
  </si>
  <si>
    <t>Total value</t>
  </si>
  <si>
    <t>VOLUNTEERS TOTAL</t>
  </si>
  <si>
    <t>FRINGE TOTAL</t>
  </si>
  <si>
    <t>PERSONNEL GRAND TOTAL</t>
  </si>
  <si>
    <r>
      <t>A (3). Fringe--</t>
    </r>
    <r>
      <rPr>
        <sz val="10"/>
        <rFont val="Arial"/>
        <family val="2"/>
      </rPr>
      <t xml:space="preserve"> Amounts should be based on actual costs or a formula for personnel listed above, utilizing the percentage of time devoted to the program.  Fringe benefits on overtime hours are limited to FICA, Worker’s Compensation and State Unemployment Compensation.  Costs included within this category are:  FICA (employer’s portion of Social Security and Medicare taxes), employer’s portion of retirement, employer’s portion of insurance (health, life, dental, etc.), employer’s portion of Worker’s Compensation and State Unemployment Compensation.</t>
    </r>
  </si>
  <si>
    <t>CJCC Budget Detail Worksheet</t>
  </si>
  <si>
    <t>Agency Name:</t>
  </si>
  <si>
    <t>Select grant type:</t>
  </si>
  <si>
    <t>VOCA</t>
  </si>
  <si>
    <t>SASP</t>
  </si>
  <si>
    <r>
      <rPr>
        <b/>
        <u/>
        <sz val="10"/>
        <rFont val="Arial"/>
        <family val="2"/>
      </rPr>
      <t>NOTE</t>
    </r>
    <r>
      <rPr>
        <b/>
        <sz val="10"/>
        <rFont val="Arial"/>
        <family val="2"/>
      </rPr>
      <t xml:space="preserve"> </t>
    </r>
    <r>
      <rPr>
        <sz val="10"/>
        <rFont val="Arial"/>
        <family val="2"/>
      </rPr>
      <t>- If you need extra lines in the spreadsheet under one of the categories: 1) Highlight an entire row or block of lines within the same category  2) Keeping your mouse over the highlighted row or block, right click and select the copy option by left clicking 3) Next, right click with your mouse again on the highlighted row or block and chose the option "insert copied cells" by left clicking  If you selected only a block and not the entire row, a new tile will open up and select the option "Shift cells down" and click OK.  Use of this technique will ensure that you don't change the formulas inserted in the spreadsheet.</t>
    </r>
  </si>
  <si>
    <t>**All trainings and conferences must be pre-approved by submitting an agenda to your Specialist or Auditor.</t>
  </si>
  <si>
    <t xml:space="preserve">      Match Amount</t>
  </si>
  <si>
    <t>Blank</t>
  </si>
  <si>
    <t>Cash match</t>
  </si>
  <si>
    <t>In-kind match</t>
  </si>
  <si>
    <t xml:space="preserve">Salary Rate </t>
  </si>
  <si>
    <t xml:space="preserve">% Time to Project </t>
  </si>
  <si>
    <t>Select Pay Period Frequency</t>
  </si>
  <si>
    <t>Hourly wage</t>
  </si>
  <si>
    <t>Weekly</t>
  </si>
  <si>
    <t>Hours per week on project</t>
  </si>
  <si>
    <t>Select fringe type</t>
  </si>
  <si>
    <t>Total annual salary or wages</t>
  </si>
  <si>
    <t>Enter rate of each fringe benefit as a pecentage of salary or wages</t>
  </si>
  <si>
    <t>Weeks worked annually</t>
  </si>
  <si>
    <t>FICA</t>
  </si>
  <si>
    <t>W/C</t>
  </si>
  <si>
    <t>VAWA - CJSI</t>
  </si>
  <si>
    <t>Match</t>
  </si>
  <si>
    <t>Match?</t>
  </si>
  <si>
    <t>Cash</t>
  </si>
  <si>
    <t>In-Kind</t>
  </si>
  <si>
    <t>Subgrant Number:</t>
  </si>
  <si>
    <t xml:space="preserve">      E. Printing</t>
  </si>
  <si>
    <t xml:space="preserve">      Budget Category</t>
  </si>
  <si>
    <t>Match Breakdown</t>
  </si>
  <si>
    <t>VAWA - Victim Services</t>
  </si>
  <si>
    <t>Define Unit of Service</t>
  </si>
  <si>
    <r>
      <t>F. (1) Other Costs</t>
    </r>
    <r>
      <rPr>
        <sz val="10"/>
        <rFont val="Arial"/>
        <family val="2"/>
      </rPr>
      <t>-- List items by type (e.g. real property lease, repairs/maintenance, utilities, copier rental/lease, postage meter, insurance &amp; bonding, dues &amp; subscriptions, advertising, registration fees, film processing, notary services, public relations, communication services - indicate if DOAS is provider).  Show budget calculation.  For example, provide the office space square footage and the lease rate or provide the monthly lease amount and the number of months leased. For unit enter time period as applicable (i.e., "month" for utility costs) or leave blank for items such as registration that require a one-time fee.</t>
    </r>
  </si>
  <si>
    <r>
      <t>E. Printing</t>
    </r>
    <r>
      <rPr>
        <sz val="10"/>
        <rFont val="Arial"/>
        <family val="2"/>
      </rPr>
      <t>-- List items by type (e.g. letterhead/envelopes, business cards, training materials).  Show budget calculation. For example, where an item is business cards, enter $15 for cost per unit; "box" for define unit; 2 for # units, and Print Mania for Vendor. Leave "define unit" blank if it is not applicable.</t>
    </r>
  </si>
  <si>
    <r>
      <t>D. Supplies--</t>
    </r>
    <r>
      <rPr>
        <sz val="10"/>
        <rFont val="Arial"/>
        <family val="2"/>
      </rPr>
      <t xml:space="preserve"> List items by type (e.g. office supplies, postage, copier usage, training supplies, publications, audio/video (batteries, film, CD/DVD’s, etc.), office furniture, computer software, educational/therapeutic supplies, uniforms, weapons (law enforcement and prosecution units only).   Show budget calculation. For example, where an item is office supplies, enter $100 for cost per unit; "month" for define unit; 12 for # units, and Office Palooza for Vendor. Leave "define unit" blank if not applicable.</t>
    </r>
  </si>
  <si>
    <r>
      <t>C. Equipment--</t>
    </r>
    <r>
      <rPr>
        <sz val="10"/>
        <rFont val="Arial"/>
        <family val="2"/>
      </rPr>
      <t xml:space="preserve"> List non-expendable items to be purchased.  Applicants should analyze the benefit of purchased versus leased equipment, especially high cost and electronic or digital items.  Explain how the equipment is necessary for the success of the program.  Show the budget calculation.  Attach a narrative describing the procurement method to be used. Please note that all items must be at least $5,000 per unit to be considered equipment. Otherwise please list items in "Supplies."</t>
    </r>
  </si>
  <si>
    <t># Items</t>
  </si>
  <si>
    <r>
      <t xml:space="preserve">B. Travel-- </t>
    </r>
    <r>
      <rPr>
        <sz val="10"/>
        <rFont val="Arial"/>
        <family val="2"/>
      </rPr>
      <t xml:space="preserve">Funds must be budgeted in compliance with State of Georgia Statewide Travel Regulations.  Itemize travel expenses of program personnel by category (e.g. mileage, meals, lodging, incidentals, and airfare) and purpose (e.g. training, field interviews, and advisory group meetings) and identify the location, if known.  For training programs, list travel and meals for participants separately.  Show the budget calculation (e.g. six people attending three-day training at $X airfare, $X lodging, $X meals/ incidentals). </t>
    </r>
    <r>
      <rPr>
        <b/>
        <sz val="10"/>
        <rFont val="Arial"/>
        <family val="2"/>
      </rPr>
      <t>If selecting "airfare" enter 1 in the nights/days field and use the round-trip costs.</t>
    </r>
    <r>
      <rPr>
        <sz val="10"/>
        <rFont val="Arial"/>
        <family val="2"/>
      </rPr>
      <t xml:space="preserve"> Please note that the maximum reimbursement rate is $0.565 per mile, but if your agency's reimbursement rate is lower you must use that rate instead.</t>
    </r>
  </si>
  <si>
    <t>Volunteers</t>
  </si>
  <si>
    <t>% Charged to Grant</t>
  </si>
  <si>
    <t># of Units</t>
  </si>
  <si>
    <r>
      <rPr>
        <b/>
        <u/>
        <sz val="10"/>
        <rFont val="Arial"/>
        <family val="2"/>
      </rPr>
      <t>Purpose:</t>
    </r>
    <r>
      <rPr>
        <b/>
        <sz val="10"/>
        <rFont val="Arial"/>
        <family val="2"/>
      </rPr>
      <t xml:space="preserve"> This Budget Detail Worksheet is used to verify all Subgrant Expenditure Requests (SERs) and to determine whether costs are allowable, reasonable and justified. Please fill it out completely with the Subgrant Adjustment Request (SAR) #1 in your award packet and for each subsequent SAR that requires a budget change. All required information must be present in the budget narrative, regardless of format.</t>
    </r>
  </si>
  <si>
    <t>SORNA</t>
  </si>
  <si>
    <t>PSN</t>
  </si>
  <si>
    <t>BYRNE-JAG</t>
  </si>
  <si>
    <t>WRONGFUL CONVICTION</t>
  </si>
  <si>
    <t>RSAT</t>
  </si>
  <si>
    <t>State - Sexual Assault</t>
  </si>
  <si>
    <t>State - Domestic Violence</t>
  </si>
  <si>
    <t>FVPSA</t>
  </si>
  <si>
    <r>
      <t xml:space="preserve">NOTE: </t>
    </r>
    <r>
      <rPr>
        <sz val="10"/>
        <rFont val="Arial"/>
        <family val="2"/>
      </rPr>
      <t xml:space="preserve">If a Non-Grant expense amount is entered, make sure those items for which they will be used must be incorporated into your overall budget. Indicate clearly throughout you budget narrative and detail worksheet for which items these funds will be used. </t>
    </r>
  </si>
  <si>
    <r>
      <t>Budget Summary</t>
    </r>
    <r>
      <rPr>
        <sz val="10"/>
        <rFont val="Arial"/>
        <family val="2"/>
      </rPr>
      <t>--When you have completed this budget worksheet, the totals for each category will transfer to the spaces below.  The total costs and total project costs will be computed via Excel formula.  Indicate the amount of grant funds requested and the amount of non-grant funds that will support the project.</t>
    </r>
  </si>
  <si>
    <t>Project Name:</t>
  </si>
  <si>
    <t xml:space="preserve">    Award</t>
  </si>
  <si>
    <t>PHBG</t>
  </si>
  <si>
    <t>SUTA</t>
  </si>
  <si>
    <t>Insurance</t>
  </si>
  <si>
    <t>Retirement</t>
  </si>
  <si>
    <t>Budget Narrative</t>
  </si>
  <si>
    <t>VLAN</t>
  </si>
  <si>
    <t>Elder Abuse</t>
  </si>
  <si>
    <r>
      <t>G. Match Waiver Amount</t>
    </r>
    <r>
      <rPr>
        <sz val="10"/>
        <rFont val="Arial"/>
        <family val="2"/>
      </rPr>
      <t xml:space="preserve">: 
</t>
    </r>
  </si>
  <si>
    <r>
      <t>A (2). Volunteers --</t>
    </r>
    <r>
      <rPr>
        <sz val="10"/>
        <rFont val="Arial"/>
        <family val="2"/>
      </rPr>
      <t xml:space="preserve"> If applicable, simply enter the number of hours  of service volunteers will perform. Volunteers must be valued at $15/hour unless approved by CJCC staff for a higher rate. Do not change the drop-down selection box from "In-kind" or your match will not calculate correctly.</t>
    </r>
  </si>
  <si>
    <t xml:space="preserve">Criminal Justice Coordinating Council
INDIRECT COST: 10% DE MINIMIS RATE CALCULATION
</t>
  </si>
  <si>
    <t>Subgrantee Name:</t>
  </si>
  <si>
    <t>FSR AMOUNTS</t>
  </si>
  <si>
    <t>A</t>
  </si>
  <si>
    <t xml:space="preserve"> DIRECT EXPENDITURES FOR MODIFIED TOTAL DIRECT COSTS (MTDC) CALCULATION</t>
  </si>
  <si>
    <t>BUDGETED AMOUNT</t>
  </si>
  <si>
    <t>SALARIES AND WAGES</t>
  </si>
  <si>
    <t>FRINGE BENEFITS</t>
  </si>
  <si>
    <t>TRAVEL</t>
  </si>
  <si>
    <t xml:space="preserve">SUPPLIES </t>
  </si>
  <si>
    <t>PRINTING</t>
  </si>
  <si>
    <t>OTHER EXPENSES</t>
  </si>
  <si>
    <t>TOTAL DIRECT EXPENDTIURES</t>
  </si>
  <si>
    <t>NON PERSONAL SERVICES COSTS DISALLOWED FROM 10% 
DE MINIMIS RATE INDIRECT BASE EXPENDITURES</t>
  </si>
  <si>
    <t xml:space="preserve">CALCULATED DISALLOWED COST FOR INDIRECT CALCULATION </t>
  </si>
  <si>
    <t>B</t>
  </si>
  <si>
    <t>Space/Rental Costs</t>
  </si>
  <si>
    <t>C</t>
  </si>
  <si>
    <t>Calculation of disallowed "Contractual" cost over $25,000 per subcontract/subaward.</t>
  </si>
  <si>
    <t>CALCULATED DISALLOWED COST FOR INDIRECT CALCULATION</t>
  </si>
  <si>
    <r>
      <rPr>
        <b/>
        <sz val="11"/>
        <color theme="1"/>
        <rFont val="Calibri Light"/>
        <family val="2"/>
      </rPr>
      <t xml:space="preserve">Contractual </t>
    </r>
    <r>
      <rPr>
        <sz val="11"/>
        <color theme="1"/>
        <rFont val="Calibri Light"/>
        <family val="2"/>
      </rPr>
      <t xml:space="preserve">
List Subcontracts/Subawards Agency Name and Amount:</t>
    </r>
  </si>
  <si>
    <t>NAME</t>
  </si>
  <si>
    <t>TOTAL AMOUNT</t>
  </si>
  <si>
    <t>1)</t>
  </si>
  <si>
    <t>2)</t>
  </si>
  <si>
    <t>3)</t>
  </si>
  <si>
    <t>4)</t>
  </si>
  <si>
    <t>5)</t>
  </si>
  <si>
    <t>D</t>
  </si>
  <si>
    <t>E</t>
  </si>
  <si>
    <t>Capital Expenditures</t>
  </si>
  <si>
    <t>F</t>
  </si>
  <si>
    <t>Charges For Patient Care</t>
  </si>
  <si>
    <t>G</t>
  </si>
  <si>
    <t>Tuition Remission</t>
  </si>
  <si>
    <t>H</t>
  </si>
  <si>
    <t>Scholarships and Fellowships</t>
  </si>
  <si>
    <t>I</t>
  </si>
  <si>
    <t>Participant Support</t>
  </si>
  <si>
    <t>J</t>
  </si>
  <si>
    <t>TOTAL DISALLOWED EXPENDITURES:</t>
  </si>
  <si>
    <r>
      <t>MTDC BASE EXPENDITURES</t>
    </r>
    <r>
      <rPr>
        <sz val="11"/>
        <color theme="1"/>
        <rFont val="Calibri Light"/>
        <family val="2"/>
      </rPr>
      <t xml:space="preserve"> (A-I) 
(Enter amount for indirect calculation on budget):</t>
    </r>
  </si>
  <si>
    <t>L</t>
  </si>
  <si>
    <t>10% De Minimis Rate - up to 10%: 
(Enter amount for indirect calculation on budget):</t>
  </si>
  <si>
    <t>INDIRECT COST: (enter amount on budget)</t>
  </si>
  <si>
    <r>
      <rPr>
        <b/>
        <sz val="11"/>
        <color theme="1"/>
        <rFont val="Calibri Light"/>
        <family val="2"/>
      </rPr>
      <t>*</t>
    </r>
    <r>
      <rPr>
        <sz val="11"/>
        <color theme="1"/>
        <rFont val="Calibri Light"/>
        <family val="2"/>
      </rPr>
      <t xml:space="preserve">Complete the shaded sections.  The spreadsheet will calcluate the Indirect Cost to be entered on the Budget in the Operating Cost Section.                                                                                                                                                                           
**Submit the completed "Indirect Cost: De Minimis Rate Calculation" form with your contract.                                                                                                                                                                                                                                                                                                                                                                                                                                                                                                                                                                                                                                                                                                                                                                                                                                                                                                                                                                                                                                                                                                                                                                                                                                                                                       ***By submission of this form the grant applicant certifies that it has never received a federally-negotiated, indirect cost rate for any federal awards, and the grant applicant, if  awarded, shall apply this rate to all of its federal grants, until such time as the agency chooses to negotiate for a rate. </t>
    </r>
  </si>
  <si>
    <t>Instructions for the Direct Expenditures For Modified Total Direct Costs (MTDC) Calculation:</t>
  </si>
  <si>
    <r>
      <rPr>
        <b/>
        <sz val="11"/>
        <color theme="1"/>
        <rFont val="Calibri"/>
        <family val="2"/>
        <scheme val="minor"/>
      </rPr>
      <t>Salaries and Wages:</t>
    </r>
    <r>
      <rPr>
        <sz val="10"/>
        <rFont val="Arial"/>
      </rPr>
      <t xml:space="preserve"> In order for Salaries and Wages to be allowable for the calculation of MTDC the following must apply:</t>
    </r>
  </si>
  <si>
    <t xml:space="preserve">     a) Must be integral to the Program.</t>
  </si>
  <si>
    <t xml:space="preserve">     b) Individuals involved can be specifically identified with the project or activity.</t>
  </si>
  <si>
    <t xml:space="preserve">     c) Such costs are explicitly included in the budget.</t>
  </si>
  <si>
    <t xml:space="preserve">     d) The costs are not also recovered as indirect costs.</t>
  </si>
  <si>
    <t xml:space="preserve">     e) The costs must not be used as match.</t>
  </si>
  <si>
    <t>Reference: 2 CFR 200.413</t>
  </si>
  <si>
    <r>
      <rPr>
        <b/>
        <sz val="11"/>
        <color theme="1"/>
        <rFont val="Calibri"/>
        <family val="2"/>
        <scheme val="minor"/>
      </rPr>
      <t>Fringe Benefits:</t>
    </r>
    <r>
      <rPr>
        <sz val="10"/>
        <rFont val="Arial"/>
      </rPr>
      <t xml:space="preserve"> Fringe Benefits related to Salaries and Wages (above) that are reasonable and required by: law, non-Federal entity employee agreement, or an established policy of the non-Federal entity. Such benefits must be allocated to Federal awards and all other activities in a manner consistent with how fringe benefits are charged throughout the organization. Any match portion is not to be included.</t>
    </r>
  </si>
  <si>
    <t>References: 2 CFR 200.431; DOJ 2015 Section 3.9</t>
  </si>
  <si>
    <r>
      <rPr>
        <b/>
        <sz val="11"/>
        <color theme="1"/>
        <rFont val="Calibri"/>
        <family val="2"/>
        <scheme val="minor"/>
      </rPr>
      <t>Travel Costs:</t>
    </r>
    <r>
      <rPr>
        <sz val="10"/>
        <rFont val="Arial"/>
      </rPr>
      <t xml:space="preserve"> Travel costs are the expenses for transportation, lodging, subsistence, and related items incurred by employees who are assigned to the Program. Travel costs are allowable with prior written approval of the awarding agency (e.g. be in the budget) and when they are specifically related to the Federal award. Travel costs must also be reasonable, in accordance with the non-Federal entity's written travel policy, and proper documentation must be kept. Any match portion is not to be included.</t>
    </r>
  </si>
  <si>
    <t>Reference: 2 CFR 200.474</t>
  </si>
  <si>
    <r>
      <rPr>
        <b/>
        <sz val="11"/>
        <color theme="1"/>
        <rFont val="Calibri"/>
        <family val="2"/>
        <scheme val="minor"/>
      </rPr>
      <t>Supplies:</t>
    </r>
    <r>
      <rPr>
        <sz val="10"/>
        <rFont val="Arial"/>
      </rPr>
      <t xml:space="preserve"> Costs incurred for materials and supplies necessary to carry out the Federal Program are allowable and must be charged at their actual prices net of applicable credits. This category is applicable for all consumable and short-term items with an acquisition cost of less than $5,000 each. Any match portion is not to be included.</t>
    </r>
  </si>
  <si>
    <t>Reference: 2 CFR 200.453</t>
  </si>
  <si>
    <r>
      <rPr>
        <b/>
        <sz val="11"/>
        <color theme="1"/>
        <rFont val="Calibri"/>
        <family val="2"/>
        <scheme val="minor"/>
      </rPr>
      <t>Contractual (Sub-Contracts):</t>
    </r>
    <r>
      <rPr>
        <sz val="10"/>
        <rFont val="Arial"/>
      </rPr>
      <t xml:space="preserve"> Use for written contracts or agreements with fiduciaries or secondary recipient organizations such as affiliates, cooperating institutions or delegate agencies. Payments to individuals such as stipends, allowances for trainees and consulting fees do not get recorded here. Any match portion is not to be included.</t>
    </r>
  </si>
  <si>
    <r>
      <rPr>
        <b/>
        <sz val="11"/>
        <color theme="1"/>
        <rFont val="Calibri"/>
        <family val="2"/>
        <scheme val="minor"/>
      </rPr>
      <t>Printing:</t>
    </r>
    <r>
      <rPr>
        <sz val="10"/>
        <rFont val="Arial"/>
      </rPr>
      <t xml:space="preserve"> This category includes costs for training materials, brochures, business cards, and educational materials that are incurred for the benefit of the program. Any match portion is not to be included.</t>
    </r>
  </si>
  <si>
    <r>
      <rPr>
        <b/>
        <sz val="11"/>
        <color theme="1"/>
        <rFont val="Calibri"/>
        <family val="2"/>
        <scheme val="minor"/>
      </rPr>
      <t>Other Expenses:</t>
    </r>
    <r>
      <rPr>
        <sz val="10"/>
        <rFont val="Arial"/>
      </rPr>
      <t xml:space="preserve"> This category includes other allowable costs incurred for the benefit of the program. Any match portion is not to be included.</t>
    </r>
  </si>
  <si>
    <t>Indirect Cost</t>
  </si>
  <si>
    <r>
      <t>F. (4) Indirect Cost</t>
    </r>
    <r>
      <rPr>
        <sz val="10"/>
        <rFont val="Arial"/>
        <family val="2"/>
      </rPr>
      <t xml:space="preserve">: If your agency has a negotiated rate, a copy of the Indirect Cost Rate Agreement must be submitted with your contract budget. Applicants may elect to use an amount up to the ten percent (10%) de Minimis rate of their Modified Total Direct Costs (MTDC) base.   MTDC includes the cost of salaries, wages and fringe benefits of personnel that work directly on the project, and other operational costs such as supplies, printing, and travel that are directly related to the project. To use the de Minimus indirect cost rate complete the MTDC Calculator in the next tab. When you have completed this calculator, the total indirect cost will transfer to the space below. </t>
    </r>
  </si>
  <si>
    <r>
      <t>G. Match Waiver:</t>
    </r>
    <r>
      <rPr>
        <sz val="10"/>
        <rFont val="Arial"/>
        <family val="2"/>
      </rPr>
      <t xml:space="preserve"> If your agency would like to request a match waiver, you should submit a letter, on your agency’s letterhead, to the Georgia Criminal Justice Coordinating Council (CJCC). The letter should outline the reasons why your agency will have trouble meeting the full match requirement and should indicate the amount of match you are able to provide for the proposed project. </t>
    </r>
  </si>
  <si>
    <t>VAWA</t>
  </si>
  <si>
    <t>MTDC</t>
  </si>
  <si>
    <t>De Minimis Budget Calculator</t>
  </si>
  <si>
    <r>
      <t xml:space="preserve">De Minimis Indirect Cost Rate </t>
    </r>
    <r>
      <rPr>
        <sz val="14"/>
        <color theme="1"/>
        <rFont val="Calibri"/>
        <family val="2"/>
        <scheme val="minor"/>
      </rPr>
      <t>(Up to 10%)</t>
    </r>
  </si>
  <si>
    <r>
      <t xml:space="preserve">Federal Award </t>
    </r>
    <r>
      <rPr>
        <i/>
        <sz val="14"/>
        <color rgb="FFFF0000"/>
        <rFont val="Calibri"/>
        <family val="2"/>
        <scheme val="minor"/>
      </rPr>
      <t>(Not Including Match)</t>
    </r>
  </si>
  <si>
    <r>
      <t xml:space="preserve">Unallowed MTDC Costs </t>
    </r>
    <r>
      <rPr>
        <sz val="14"/>
        <color rgb="FFFF0000"/>
        <rFont val="Arial"/>
        <family val="2"/>
      </rPr>
      <t>*</t>
    </r>
  </si>
  <si>
    <t>Total Cost (TC) to Enter into Budget Detail Worksheet (Not Including the Match Requirement)</t>
  </si>
  <si>
    <t>BUDGET COMPUTATION PROCESS FLOW</t>
  </si>
  <si>
    <t xml:space="preserve">Please use the following diagram as a guide to include the deminimis indirect cost rate in your detailed budget worksheet. </t>
  </si>
  <si>
    <r>
      <rPr>
        <b/>
        <sz val="11"/>
        <color theme="1"/>
        <rFont val="Calibri"/>
        <family val="2"/>
        <scheme val="minor"/>
      </rPr>
      <t>Space/Rental Costs:</t>
    </r>
    <r>
      <rPr>
        <sz val="10"/>
        <rFont val="Arial"/>
      </rPr>
      <t xml:space="preserve"> Costs associated with leased space such as rent, depreciation, utilities and maintenance.</t>
    </r>
  </si>
  <si>
    <t>TANF</t>
  </si>
  <si>
    <t>EQUIPMENT</t>
  </si>
  <si>
    <t>K</t>
  </si>
  <si>
    <t>OTHER - No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</si>
</sst>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164" formatCode="&quot;$&quot;#,##0"/>
    <numFmt numFmtId="165" formatCode="&quot;$&quot;#,##0.00"/>
    <numFmt numFmtId="166" formatCode="&quot;$&quot;#,##0.0"/>
    <numFmt numFmtId="167" formatCode="#,##0.0"/>
    <numFmt numFmtId="168" formatCode="&quot;$&quot;#,##0.000"/>
  </numFmts>
  <fonts count="30" x14ac:knownFonts="1">
    <font>
      <sz val="10"/>
      <name val="Arial"/>
    </font>
    <font>
      <sz val="11"/>
      <color theme="1"/>
      <name val="Calibri"/>
      <family val="2"/>
      <scheme val="minor"/>
    </font>
    <font>
      <sz val="10"/>
      <name val="Arial"/>
      <family val="2"/>
    </font>
    <font>
      <b/>
      <sz val="10"/>
      <name val="Arial"/>
      <family val="2"/>
    </font>
    <font>
      <i/>
      <sz val="10"/>
      <name val="Arial"/>
      <family val="2"/>
    </font>
    <font>
      <b/>
      <u/>
      <sz val="10"/>
      <name val="Arial"/>
      <family val="2"/>
    </font>
    <font>
      <sz val="10"/>
      <name val="Arial"/>
      <family val="2"/>
    </font>
    <font>
      <sz val="10"/>
      <name val="Arial"/>
      <family val="2"/>
    </font>
    <font>
      <sz val="8"/>
      <name val="Arial"/>
      <family val="2"/>
    </font>
    <font>
      <b/>
      <sz val="16"/>
      <name val="Arial"/>
      <family val="2"/>
    </font>
    <font>
      <b/>
      <sz val="28"/>
      <name val="Arial"/>
      <family val="2"/>
    </font>
    <font>
      <b/>
      <sz val="11"/>
      <color theme="1"/>
      <name val="Calibri"/>
      <family val="2"/>
      <scheme val="minor"/>
    </font>
    <font>
      <sz val="11"/>
      <color theme="1"/>
      <name val="Calibri Light"/>
      <family val="2"/>
    </font>
    <font>
      <b/>
      <sz val="12"/>
      <color theme="1"/>
      <name val="Calibri Light"/>
      <family val="2"/>
    </font>
    <font>
      <b/>
      <sz val="11"/>
      <color theme="1"/>
      <name val="Calibri Light"/>
      <family val="2"/>
    </font>
    <font>
      <b/>
      <sz val="11"/>
      <name val="Calibri Light"/>
      <family val="2"/>
    </font>
    <font>
      <sz val="11"/>
      <color theme="0"/>
      <name val="Calibri Light"/>
      <family val="2"/>
    </font>
    <font>
      <sz val="11"/>
      <name val="Calibri Light"/>
      <family val="2"/>
    </font>
    <font>
      <i/>
      <sz val="11"/>
      <color theme="1"/>
      <name val="Calibri"/>
      <family val="2"/>
      <scheme val="minor"/>
    </font>
    <font>
      <b/>
      <sz val="14"/>
      <color theme="1"/>
      <name val="Calibri Light"/>
      <family val="2"/>
    </font>
    <font>
      <b/>
      <sz val="8"/>
      <color rgb="FFFF0000"/>
      <name val="Calibri"/>
      <family val="2"/>
      <scheme val="minor"/>
    </font>
    <font>
      <b/>
      <sz val="11"/>
      <color rgb="FFFF0000"/>
      <name val="Calibri"/>
      <family val="2"/>
      <scheme val="minor"/>
    </font>
    <font>
      <b/>
      <sz val="14"/>
      <color theme="1"/>
      <name val="Calibri"/>
      <family val="2"/>
      <scheme val="minor"/>
    </font>
    <font>
      <sz val="14"/>
      <name val="Arial"/>
      <family val="2"/>
    </font>
    <font>
      <sz val="14"/>
      <color theme="1"/>
      <name val="Calibri"/>
      <family val="2"/>
      <scheme val="minor"/>
    </font>
    <font>
      <i/>
      <sz val="14"/>
      <color rgb="FFFF0000"/>
      <name val="Calibri"/>
      <family val="2"/>
      <scheme val="minor"/>
    </font>
    <font>
      <sz val="14"/>
      <color rgb="FFFF0000"/>
      <name val="Arial"/>
      <family val="2"/>
    </font>
    <font>
      <b/>
      <sz val="14"/>
      <color rgb="FFFF0000"/>
      <name val="Calibri"/>
      <family val="2"/>
      <scheme val="minor"/>
    </font>
    <font>
      <b/>
      <u/>
      <sz val="10"/>
      <color theme="9" tint="-0.249977111117893"/>
      <name val="Arial"/>
      <family val="2"/>
    </font>
    <font>
      <b/>
      <sz val="14"/>
      <color theme="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style="double">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5">
    <xf numFmtId="0" fontId="0" fillId="0" borderId="0"/>
    <xf numFmtId="9" fontId="6" fillId="0" borderId="0" applyFont="0" applyFill="0" applyBorder="0" applyAlignment="0" applyProtection="0"/>
    <xf numFmtId="44" fontId="7" fillId="0" borderId="0" applyFont="0" applyFill="0" applyBorder="0" applyAlignment="0" applyProtection="0"/>
    <xf numFmtId="0" fontId="1" fillId="0" borderId="0"/>
    <xf numFmtId="44" fontId="1" fillId="0" borderId="0" applyFont="0" applyFill="0" applyBorder="0" applyAlignment="0" applyProtection="0"/>
  </cellStyleXfs>
  <cellXfs count="486">
    <xf numFmtId="0" fontId="0" fillId="0" borderId="0" xfId="0"/>
    <xf numFmtId="0" fontId="3" fillId="2" borderId="0" xfId="0" applyFont="1" applyFill="1"/>
    <xf numFmtId="0" fontId="2"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164" fontId="2" fillId="2" borderId="28" xfId="2" applyNumberFormat="1" applyFont="1" applyFill="1" applyBorder="1" applyAlignment="1"/>
    <xf numFmtId="164" fontId="2" fillId="2" borderId="51" xfId="2" applyNumberFormat="1" applyFont="1" applyFill="1" applyBorder="1" applyAlignment="1">
      <alignment vertical="center" wrapText="1"/>
    </xf>
    <xf numFmtId="9" fontId="2" fillId="2" borderId="23" xfId="1" applyFont="1" applyFill="1" applyBorder="1" applyAlignment="1">
      <alignment horizontal="center"/>
    </xf>
    <xf numFmtId="9" fontId="2" fillId="2" borderId="24" xfId="1" applyFont="1" applyFill="1" applyBorder="1" applyAlignment="1">
      <alignment horizontal="center" vertical="center" wrapText="1"/>
    </xf>
    <xf numFmtId="0" fontId="3" fillId="2" borderId="0" xfId="0" applyFont="1" applyFill="1" applyBorder="1" applyAlignment="1">
      <alignment horizontal="center"/>
    </xf>
    <xf numFmtId="0" fontId="3" fillId="2" borderId="41" xfId="0" applyFont="1" applyFill="1" applyBorder="1" applyAlignment="1">
      <alignment horizontal="center" vertical="center"/>
    </xf>
    <xf numFmtId="0" fontId="3" fillId="2" borderId="41" xfId="0" applyFont="1" applyFill="1" applyBorder="1" applyAlignment="1">
      <alignment horizontal="center"/>
    </xf>
    <xf numFmtId="0" fontId="9" fillId="2" borderId="0" xfId="0" applyFont="1" applyFill="1" applyBorder="1" applyAlignment="1"/>
    <xf numFmtId="0" fontId="3" fillId="2" borderId="40" xfId="0" applyFont="1" applyFill="1" applyBorder="1" applyAlignment="1">
      <alignment horizontal="center" vertical="center" wrapText="1"/>
    </xf>
    <xf numFmtId="6" fontId="3" fillId="2" borderId="40" xfId="0" applyNumberFormat="1" applyFont="1" applyFill="1" applyBorder="1" applyAlignment="1">
      <alignment horizontal="center" vertical="center"/>
    </xf>
    <xf numFmtId="0" fontId="3" fillId="2" borderId="0" xfId="0" applyFont="1" applyFill="1" applyAlignment="1"/>
    <xf numFmtId="167" fontId="3" fillId="2" borderId="0" xfId="0" applyNumberFormat="1" applyFont="1" applyFill="1" applyAlignment="1"/>
    <xf numFmtId="0" fontId="3" fillId="2" borderId="40" xfId="0" applyFont="1" applyFill="1" applyBorder="1" applyAlignment="1">
      <alignment horizontal="center" wrapText="1"/>
    </xf>
    <xf numFmtId="165" fontId="3" fillId="2" borderId="34" xfId="0" applyNumberFormat="1" applyFont="1" applyFill="1" applyBorder="1" applyAlignment="1">
      <alignment horizontal="right"/>
    </xf>
    <xf numFmtId="165" fontId="3" fillId="2" borderId="45" xfId="0" applyNumberFormat="1" applyFont="1" applyFill="1" applyBorder="1" applyAlignment="1">
      <alignment horizontal="right"/>
    </xf>
    <xf numFmtId="0" fontId="3" fillId="2" borderId="33" xfId="0" applyFont="1" applyFill="1" applyBorder="1" applyAlignment="1">
      <alignment horizontal="left"/>
    </xf>
    <xf numFmtId="164" fontId="3" fillId="2" borderId="34" xfId="0" applyNumberFormat="1" applyFont="1" applyFill="1" applyBorder="1" applyAlignment="1">
      <alignment horizontal="right"/>
    </xf>
    <xf numFmtId="0" fontId="2" fillId="2" borderId="0" xfId="0" applyFont="1" applyFill="1" applyBorder="1"/>
    <xf numFmtId="165" fontId="3" fillId="2" borderId="0" xfId="0" applyNumberFormat="1" applyFont="1" applyFill="1" applyBorder="1"/>
    <xf numFmtId="165" fontId="3" fillId="2" borderId="0" xfId="0" applyNumberFormat="1" applyFont="1" applyFill="1" applyBorder="1" applyAlignment="1">
      <alignment horizontal="right"/>
    </xf>
    <xf numFmtId="0" fontId="3" fillId="2" borderId="0" xfId="0" applyFont="1" applyFill="1" applyBorder="1" applyAlignment="1">
      <alignment wrapText="1"/>
    </xf>
    <xf numFmtId="8" fontId="3" fillId="2" borderId="0" xfId="0" applyNumberFormat="1" applyFont="1" applyFill="1" applyAlignment="1">
      <alignment horizontal="left"/>
    </xf>
    <xf numFmtId="0" fontId="3" fillId="2" borderId="12" xfId="0" applyFont="1" applyFill="1" applyBorder="1" applyAlignment="1">
      <alignment horizontal="center"/>
    </xf>
    <xf numFmtId="6" fontId="3" fillId="2" borderId="0" xfId="0" applyNumberFormat="1" applyFont="1" applyFill="1" applyAlignment="1">
      <alignment horizontal="left"/>
    </xf>
    <xf numFmtId="0" fontId="8" fillId="2" borderId="0" xfId="0" applyFont="1" applyFill="1"/>
    <xf numFmtId="0" fontId="3" fillId="2" borderId="0" xfId="0" applyFont="1" applyFill="1" applyAlignment="1">
      <alignment horizontal="right"/>
    </xf>
    <xf numFmtId="0" fontId="3" fillId="2" borderId="40" xfId="0" applyFont="1" applyFill="1" applyBorder="1" applyAlignment="1">
      <alignment horizontal="center"/>
    </xf>
    <xf numFmtId="0" fontId="3" fillId="2" borderId="35" xfId="0" applyFont="1" applyFill="1" applyBorder="1" applyAlignment="1">
      <alignment horizontal="center"/>
    </xf>
    <xf numFmtId="0" fontId="3" fillId="2" borderId="0" xfId="0" applyFont="1" applyFill="1" applyBorder="1" applyAlignment="1"/>
    <xf numFmtId="0" fontId="3" fillId="2" borderId="43" xfId="0" applyFont="1" applyFill="1" applyBorder="1" applyAlignment="1">
      <alignment horizontal="center"/>
    </xf>
    <xf numFmtId="0" fontId="3" fillId="2" borderId="40" xfId="0" applyFont="1" applyFill="1" applyBorder="1" applyAlignment="1">
      <alignment horizontal="center" vertical="center"/>
    </xf>
    <xf numFmtId="0" fontId="3" fillId="2" borderId="0" xfId="0" applyFont="1" applyFill="1" applyBorder="1" applyAlignment="1">
      <alignment vertical="top" wrapText="1"/>
    </xf>
    <xf numFmtId="0" fontId="3" fillId="2" borderId="9" xfId="0" applyFont="1" applyFill="1" applyBorder="1" applyAlignment="1">
      <alignment horizontal="left"/>
    </xf>
    <xf numFmtId="0" fontId="3" fillId="2" borderId="10" xfId="0" applyFont="1" applyFill="1" applyBorder="1" applyAlignment="1">
      <alignment horizontal="left"/>
    </xf>
    <xf numFmtId="0" fontId="3" fillId="2" borderId="46" xfId="0" applyFont="1" applyFill="1" applyBorder="1" applyAlignment="1">
      <alignment horizontal="left" indent="2"/>
    </xf>
    <xf numFmtId="0" fontId="3" fillId="2" borderId="8" xfId="0" applyFont="1" applyFill="1" applyBorder="1" applyAlignment="1">
      <alignment horizontal="left" indent="2"/>
    </xf>
    <xf numFmtId="164" fontId="3" fillId="2" borderId="11" xfId="0" applyNumberFormat="1" applyFont="1" applyFill="1" applyBorder="1" applyAlignment="1">
      <alignment horizontal="right"/>
    </xf>
    <xf numFmtId="0" fontId="2" fillId="2" borderId="0" xfId="0" applyNumberFormat="1" applyFont="1" applyFill="1" applyBorder="1" applyAlignment="1">
      <alignment vertical="center" wrapText="1"/>
    </xf>
    <xf numFmtId="17" fontId="2" fillId="2" borderId="0" xfId="0" applyNumberFormat="1" applyFont="1" applyFill="1"/>
    <xf numFmtId="16" fontId="2" fillId="2" borderId="0" xfId="0" applyNumberFormat="1" applyFont="1" applyFill="1"/>
    <xf numFmtId="0" fontId="2" fillId="2" borderId="0" xfId="0" applyFont="1" applyFill="1" applyBorder="1" applyAlignment="1">
      <alignment horizontal="left" vertical="center" wrapText="1"/>
    </xf>
    <xf numFmtId="0" fontId="2" fillId="2" borderId="0" xfId="0" applyFont="1" applyFill="1" applyBorder="1" applyAlignment="1"/>
    <xf numFmtId="1" fontId="2" fillId="2" borderId="0" xfId="0" applyNumberFormat="1" applyFont="1" applyFill="1" applyBorder="1"/>
    <xf numFmtId="0" fontId="2" fillId="2" borderId="0" xfId="0" applyFont="1" applyFill="1" applyAlignment="1"/>
    <xf numFmtId="0" fontId="2" fillId="2" borderId="0" xfId="0" applyFont="1" applyFill="1" applyAlignment="1">
      <alignment horizontal="left"/>
    </xf>
    <xf numFmtId="0" fontId="2" fillId="2" borderId="0" xfId="0" applyFont="1" applyFill="1" applyAlignment="1">
      <alignment horizontal="left" wrapText="1"/>
    </xf>
    <xf numFmtId="0" fontId="2" fillId="2" borderId="0" xfId="0" applyFont="1" applyFill="1" applyBorder="1" applyAlignment="1">
      <alignment horizontal="justify" vertical="top" wrapText="1"/>
    </xf>
    <xf numFmtId="0" fontId="2" fillId="2" borderId="0" xfId="0" applyFont="1" applyFill="1" applyBorder="1" applyAlignment="1">
      <alignment vertical="top" wrapText="1"/>
    </xf>
    <xf numFmtId="165" fontId="2" fillId="2" borderId="0" xfId="0" applyNumberFormat="1" applyFont="1" applyFill="1" applyAlignment="1">
      <alignment horizontal="right"/>
    </xf>
    <xf numFmtId="166" fontId="2" fillId="2" borderId="0" xfId="0" applyNumberFormat="1" applyFont="1" applyFill="1" applyAlignment="1">
      <alignment horizontal="left"/>
    </xf>
    <xf numFmtId="164" fontId="2" fillId="2" borderId="49" xfId="0" applyNumberFormat="1" applyFont="1" applyFill="1" applyBorder="1" applyAlignment="1">
      <alignment horizontal="right"/>
    </xf>
    <xf numFmtId="6" fontId="2" fillId="2" borderId="0" xfId="0" applyNumberFormat="1" applyFont="1" applyFill="1" applyAlignment="1">
      <alignment horizontal="left"/>
    </xf>
    <xf numFmtId="164" fontId="2" fillId="2" borderId="50" xfId="0" applyNumberFormat="1" applyFont="1" applyFill="1" applyBorder="1" applyAlignment="1">
      <alignment horizontal="right"/>
    </xf>
    <xf numFmtId="164" fontId="2" fillId="2" borderId="24" xfId="0" applyNumberFormat="1" applyFont="1" applyFill="1" applyBorder="1" applyAlignment="1">
      <alignment horizontal="right"/>
    </xf>
    <xf numFmtId="164" fontId="2" fillId="2" borderId="23" xfId="0" applyNumberFormat="1" applyFont="1" applyFill="1" applyBorder="1" applyAlignment="1">
      <alignment horizontal="right"/>
    </xf>
    <xf numFmtId="164" fontId="2" fillId="2" borderId="0" xfId="0" applyNumberFormat="1" applyFont="1" applyFill="1"/>
    <xf numFmtId="165" fontId="2" fillId="2" borderId="0" xfId="0" applyNumberFormat="1" applyFont="1" applyFill="1"/>
    <xf numFmtId="0" fontId="3" fillId="2" borderId="5" xfId="0" applyFont="1" applyFill="1" applyBorder="1" applyAlignment="1">
      <alignment horizontal="right"/>
    </xf>
    <xf numFmtId="3" fontId="2" fillId="2" borderId="0" xfId="0" applyNumberFormat="1" applyFont="1" applyFill="1" applyAlignment="1">
      <alignment horizontal="left"/>
    </xf>
    <xf numFmtId="0" fontId="3" fillId="2" borderId="48" xfId="0" applyFont="1" applyFill="1" applyBorder="1" applyAlignment="1">
      <alignment horizontal="right" vertical="center" wrapText="1"/>
    </xf>
    <xf numFmtId="0" fontId="4" fillId="2" borderId="0" xfId="0" applyFont="1" applyFill="1"/>
    <xf numFmtId="0" fontId="3" fillId="2" borderId="12" xfId="0" applyFont="1" applyFill="1" applyBorder="1" applyAlignment="1">
      <alignment horizontal="center" wrapText="1"/>
    </xf>
    <xf numFmtId="165" fontId="2" fillId="2" borderId="1" xfId="0" applyNumberFormat="1" applyFont="1" applyFill="1" applyBorder="1" applyAlignment="1" applyProtection="1">
      <alignment horizontal="right"/>
      <protection locked="0"/>
    </xf>
    <xf numFmtId="9" fontId="2" fillId="2" borderId="1" xfId="1" applyFont="1" applyFill="1" applyBorder="1" applyAlignment="1" applyProtection="1">
      <alignment horizontal="center"/>
      <protection locked="0"/>
    </xf>
    <xf numFmtId="165" fontId="2" fillId="2" borderId="30" xfId="0" applyNumberFormat="1" applyFont="1" applyFill="1" applyBorder="1" applyAlignment="1" applyProtection="1">
      <alignment horizontal="right"/>
      <protection locked="0"/>
    </xf>
    <xf numFmtId="9" fontId="2" fillId="2" borderId="30" xfId="1" applyFont="1" applyFill="1" applyBorder="1" applyAlignment="1" applyProtection="1">
      <alignment horizontal="center"/>
      <protection locked="0"/>
    </xf>
    <xf numFmtId="0" fontId="2" fillId="2" borderId="1" xfId="1" applyNumberFormat="1" applyFont="1" applyFill="1" applyBorder="1" applyAlignment="1" applyProtection="1">
      <alignment horizontal="center"/>
      <protection locked="0"/>
    </xf>
    <xf numFmtId="0" fontId="2" fillId="2" borderId="30" xfId="1" applyNumberFormat="1" applyFont="1" applyFill="1" applyBorder="1" applyAlignment="1" applyProtection="1">
      <alignment horizontal="center"/>
      <protection locked="0"/>
    </xf>
    <xf numFmtId="0" fontId="2" fillId="2" borderId="1" xfId="0" applyNumberFormat="1" applyFont="1" applyFill="1" applyBorder="1" applyAlignment="1" applyProtection="1">
      <alignment horizontal="center"/>
      <protection locked="0"/>
    </xf>
    <xf numFmtId="0" fontId="2" fillId="2" borderId="30" xfId="0" applyNumberFormat="1" applyFont="1" applyFill="1" applyBorder="1" applyAlignment="1" applyProtection="1">
      <alignment horizontal="center"/>
      <protection locked="0"/>
    </xf>
    <xf numFmtId="0" fontId="2" fillId="0" borderId="1" xfId="0" applyFont="1" applyFill="1" applyBorder="1" applyProtection="1">
      <protection locked="0"/>
    </xf>
    <xf numFmtId="165" fontId="2" fillId="2" borderId="1" xfId="0" applyNumberFormat="1" applyFont="1" applyFill="1" applyBorder="1" applyAlignment="1" applyProtection="1">
      <alignment horizontal="center"/>
      <protection locked="0"/>
    </xf>
    <xf numFmtId="0" fontId="2" fillId="2" borderId="1" xfId="0" applyFont="1" applyFill="1" applyBorder="1" applyProtection="1">
      <protection locked="0"/>
    </xf>
    <xf numFmtId="165" fontId="2" fillId="2" borderId="30" xfId="0" applyNumberFormat="1" applyFont="1" applyFill="1" applyBorder="1" applyAlignment="1" applyProtection="1">
      <alignment horizontal="center"/>
      <protection locked="0"/>
    </xf>
    <xf numFmtId="8" fontId="2" fillId="2" borderId="1" xfId="0" applyNumberFormat="1" applyFont="1" applyFill="1" applyBorder="1" applyAlignment="1" applyProtection="1">
      <alignment horizontal="center"/>
      <protection locked="0"/>
    </xf>
    <xf numFmtId="8" fontId="2" fillId="2" borderId="30" xfId="0" applyNumberFormat="1" applyFont="1" applyFill="1" applyBorder="1" applyAlignment="1" applyProtection="1">
      <alignment horizontal="center"/>
      <protection locked="0"/>
    </xf>
    <xf numFmtId="0" fontId="2" fillId="2" borderId="36" xfId="0" applyFont="1" applyFill="1" applyBorder="1" applyAlignment="1" applyProtection="1">
      <alignment horizontal="center" vertical="center" wrapText="1"/>
      <protection locked="0"/>
    </xf>
    <xf numFmtId="0" fontId="2" fillId="2" borderId="42"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protection locked="0"/>
    </xf>
    <xf numFmtId="0" fontId="2" fillId="2" borderId="42" xfId="0" applyFont="1" applyFill="1" applyBorder="1" applyAlignment="1" applyProtection="1">
      <alignment horizontal="center"/>
      <protection locked="0"/>
    </xf>
    <xf numFmtId="0" fontId="2" fillId="2" borderId="12" xfId="0" applyFont="1" applyFill="1" applyBorder="1" applyAlignment="1" applyProtection="1">
      <alignment horizontal="center"/>
      <protection locked="0"/>
    </xf>
    <xf numFmtId="0" fontId="3" fillId="2" borderId="36" xfId="0" applyFont="1" applyFill="1" applyBorder="1" applyAlignment="1" applyProtection="1">
      <alignment horizontal="center" vertical="center" wrapText="1"/>
      <protection locked="0"/>
    </xf>
    <xf numFmtId="0" fontId="2" fillId="2" borderId="36" xfId="0" applyFont="1" applyFill="1" applyBorder="1" applyProtection="1">
      <protection locked="0"/>
    </xf>
    <xf numFmtId="0" fontId="2" fillId="2" borderId="42" xfId="0" applyFont="1" applyFill="1" applyBorder="1" applyProtection="1">
      <protection locked="0"/>
    </xf>
    <xf numFmtId="6" fontId="3" fillId="2" borderId="36" xfId="0" applyNumberFormat="1" applyFont="1" applyFill="1" applyBorder="1" applyAlignment="1" applyProtection="1">
      <alignment horizontal="center"/>
      <protection locked="0"/>
    </xf>
    <xf numFmtId="6" fontId="3" fillId="2" borderId="42" xfId="0" applyNumberFormat="1" applyFont="1" applyFill="1" applyBorder="1" applyAlignment="1" applyProtection="1">
      <alignment horizontal="center"/>
      <protection locked="0"/>
    </xf>
    <xf numFmtId="0" fontId="3" fillId="2" borderId="9" xfId="0" applyFont="1" applyFill="1" applyBorder="1" applyAlignment="1">
      <alignment horizontal="center" wrapText="1"/>
    </xf>
    <xf numFmtId="0" fontId="2" fillId="2" borderId="30" xfId="0" applyFont="1" applyFill="1" applyBorder="1" applyAlignment="1" applyProtection="1">
      <alignment horizontal="center"/>
      <protection locked="0"/>
    </xf>
    <xf numFmtId="0" fontId="2" fillId="2" borderId="58" xfId="1" applyNumberFormat="1" applyFont="1" applyFill="1" applyBorder="1" applyAlignment="1" applyProtection="1">
      <alignment horizontal="center"/>
      <protection locked="0"/>
    </xf>
    <xf numFmtId="0" fontId="2" fillId="2" borderId="0" xfId="0" applyFont="1" applyFill="1" applyProtection="1">
      <protection locked="0"/>
    </xf>
    <xf numFmtId="0" fontId="3" fillId="2" borderId="0" xfId="0" applyFont="1" applyFill="1" applyBorder="1" applyAlignment="1" applyProtection="1">
      <alignment wrapText="1"/>
      <protection locked="0"/>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wrapText="1"/>
      <protection locked="0"/>
    </xf>
    <xf numFmtId="0" fontId="2" fillId="2" borderId="0" xfId="0" applyFont="1" applyFill="1" applyBorder="1" applyProtection="1">
      <protection locked="0"/>
    </xf>
    <xf numFmtId="0" fontId="3" fillId="2" borderId="0" xfId="0" applyFont="1" applyFill="1" applyBorder="1" applyAlignment="1" applyProtection="1">
      <alignment horizontal="center"/>
      <protection locked="0"/>
    </xf>
    <xf numFmtId="0" fontId="3"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protection locked="0"/>
    </xf>
    <xf numFmtId="0" fontId="3" fillId="2" borderId="0" xfId="0" applyFont="1" applyFill="1" applyBorder="1" applyAlignment="1" applyProtection="1">
      <alignment horizontal="left" wrapText="1"/>
      <protection locked="0"/>
    </xf>
    <xf numFmtId="165" fontId="2" fillId="2" borderId="0" xfId="0" applyNumberFormat="1" applyFont="1" applyFill="1" applyBorder="1" applyProtection="1">
      <protection locked="0"/>
    </xf>
    <xf numFmtId="165" fontId="3" fillId="2" borderId="0" xfId="0" applyNumberFormat="1" applyFont="1" applyFill="1" applyBorder="1" applyProtection="1">
      <protection locked="0"/>
    </xf>
    <xf numFmtId="0" fontId="2" fillId="2" borderId="0" xfId="0" applyFont="1" applyFill="1" applyBorder="1" applyAlignment="1" applyProtection="1">
      <alignment horizontal="left" vertical="center" wrapText="1"/>
      <protection locked="0"/>
    </xf>
    <xf numFmtId="0" fontId="3" fillId="0" borderId="11" xfId="0" applyFont="1" applyFill="1" applyBorder="1" applyAlignment="1">
      <alignment horizontal="center"/>
    </xf>
    <xf numFmtId="9" fontId="2" fillId="2" borderId="0" xfId="1" applyFont="1" applyFill="1" applyAlignment="1">
      <alignment horizontal="left"/>
    </xf>
    <xf numFmtId="0" fontId="3" fillId="2" borderId="40" xfId="0" applyFont="1" applyFill="1" applyBorder="1" applyAlignment="1">
      <alignment horizontal="center" vertical="center"/>
    </xf>
    <xf numFmtId="8" fontId="3" fillId="0" borderId="43" xfId="0" applyNumberFormat="1" applyFont="1" applyFill="1" applyBorder="1" applyAlignment="1">
      <alignment horizontal="center" wrapText="1"/>
    </xf>
    <xf numFmtId="10" fontId="2" fillId="2" borderId="1" xfId="0" applyNumberFormat="1" applyFont="1" applyFill="1" applyBorder="1" applyAlignment="1" applyProtection="1">
      <alignment horizontal="center"/>
      <protection locked="0"/>
    </xf>
    <xf numFmtId="10" fontId="2" fillId="2" borderId="30" xfId="0" applyNumberFormat="1" applyFont="1" applyFill="1" applyBorder="1" applyAlignment="1" applyProtection="1">
      <alignment horizontal="center"/>
      <protection locked="0"/>
    </xf>
    <xf numFmtId="2" fontId="2" fillId="2" borderId="1" xfId="0" applyNumberFormat="1" applyFont="1" applyFill="1" applyBorder="1" applyAlignment="1" applyProtection="1">
      <alignment horizontal="center" wrapText="1"/>
      <protection locked="0"/>
    </xf>
    <xf numFmtId="2" fontId="2" fillId="2" borderId="30" xfId="0" applyNumberFormat="1" applyFont="1" applyFill="1" applyBorder="1" applyAlignment="1" applyProtection="1">
      <alignment horizontal="center"/>
      <protection locked="0"/>
    </xf>
    <xf numFmtId="8" fontId="3" fillId="0" borderId="43" xfId="0" applyNumberFormat="1" applyFont="1" applyFill="1" applyBorder="1" applyAlignment="1">
      <alignment horizontal="center" vertical="center" wrapText="1"/>
    </xf>
    <xf numFmtId="0" fontId="3" fillId="2" borderId="44" xfId="0" applyFont="1" applyFill="1" applyBorder="1" applyAlignment="1">
      <alignment horizontal="center"/>
    </xf>
    <xf numFmtId="0" fontId="2" fillId="2" borderId="30" xfId="0" applyFont="1" applyFill="1" applyBorder="1" applyAlignment="1" applyProtection="1">
      <alignment horizontal="left"/>
      <protection locked="0"/>
    </xf>
    <xf numFmtId="0" fontId="2" fillId="2" borderId="1" xfId="0" applyFont="1" applyFill="1" applyBorder="1" applyAlignment="1" applyProtection="1">
      <alignment horizontal="center"/>
      <protection locked="0"/>
    </xf>
    <xf numFmtId="0" fontId="2" fillId="2" borderId="1" xfId="0" applyFont="1" applyFill="1" applyBorder="1" applyAlignment="1" applyProtection="1">
      <alignment horizontal="left"/>
      <protection locked="0"/>
    </xf>
    <xf numFmtId="0" fontId="3" fillId="2" borderId="40" xfId="0" applyFont="1" applyFill="1" applyBorder="1" applyAlignment="1">
      <alignment horizontal="center"/>
    </xf>
    <xf numFmtId="0" fontId="3" fillId="2" borderId="0" xfId="0" applyFont="1" applyFill="1" applyBorder="1" applyAlignment="1">
      <alignment horizontal="center" vertical="center"/>
    </xf>
    <xf numFmtId="0" fontId="3" fillId="2" borderId="0" xfId="0" applyFont="1" applyFill="1" applyBorder="1" applyAlignment="1">
      <alignment horizontal="right" vertical="center" wrapText="1"/>
    </xf>
    <xf numFmtId="164" fontId="2" fillId="2" borderId="0" xfId="2" applyNumberFormat="1" applyFont="1" applyFill="1" applyBorder="1" applyAlignment="1">
      <alignment vertical="center" wrapText="1"/>
    </xf>
    <xf numFmtId="9" fontId="2" fillId="2" borderId="0" xfId="1" applyFont="1" applyFill="1" applyBorder="1" applyAlignment="1">
      <alignment horizontal="center" vertical="center" wrapText="1"/>
    </xf>
    <xf numFmtId="0" fontId="3" fillId="2" borderId="60" xfId="0" applyFont="1" applyFill="1" applyBorder="1" applyAlignment="1">
      <alignment horizontal="center"/>
    </xf>
    <xf numFmtId="0" fontId="2" fillId="2" borderId="40" xfId="0" applyFont="1" applyFill="1" applyBorder="1" applyAlignment="1" applyProtection="1">
      <alignment horizontal="center"/>
      <protection locked="0"/>
    </xf>
    <xf numFmtId="0" fontId="2" fillId="0" borderId="40" xfId="0" applyFont="1" applyFill="1" applyBorder="1" applyProtection="1">
      <protection locked="0"/>
    </xf>
    <xf numFmtId="165" fontId="2" fillId="2" borderId="40" xfId="0" applyNumberFormat="1" applyFont="1" applyFill="1" applyBorder="1" applyAlignment="1" applyProtection="1">
      <alignment horizontal="center"/>
      <protection locked="0"/>
    </xf>
    <xf numFmtId="0" fontId="3" fillId="2" borderId="41"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wrapText="1"/>
      <protection locked="0"/>
    </xf>
    <xf numFmtId="0" fontId="2" fillId="2" borderId="36" xfId="0" applyFont="1" applyFill="1" applyBorder="1" applyAlignment="1" applyProtection="1">
      <alignment horizontal="left" wrapText="1"/>
      <protection locked="0"/>
    </xf>
    <xf numFmtId="44" fontId="2" fillId="2" borderId="20" xfId="2" applyFont="1" applyFill="1" applyBorder="1" applyAlignment="1">
      <alignment horizontal="center"/>
    </xf>
    <xf numFmtId="2" fontId="2" fillId="2" borderId="12" xfId="0" applyNumberFormat="1" applyFont="1" applyFill="1" applyBorder="1" applyAlignment="1" applyProtection="1">
      <alignment horizontal="center"/>
      <protection locked="0"/>
    </xf>
    <xf numFmtId="8" fontId="2" fillId="2" borderId="12" xfId="0" applyNumberFormat="1" applyFont="1" applyFill="1" applyBorder="1" applyAlignment="1" applyProtection="1">
      <alignment horizontal="center"/>
      <protection locked="0"/>
    </xf>
    <xf numFmtId="165" fontId="3" fillId="2" borderId="11" xfId="0" applyNumberFormat="1" applyFont="1" applyFill="1" applyBorder="1" applyAlignment="1">
      <alignment horizontal="right"/>
    </xf>
    <xf numFmtId="165" fontId="2" fillId="2" borderId="58" xfId="0" applyNumberFormat="1" applyFont="1" applyFill="1" applyBorder="1" applyAlignment="1" applyProtection="1">
      <alignment horizontal="right"/>
      <protection locked="0"/>
    </xf>
    <xf numFmtId="165" fontId="2" fillId="0" borderId="40" xfId="0" applyNumberFormat="1" applyFont="1" applyFill="1" applyBorder="1" applyAlignment="1" applyProtection="1">
      <alignment horizontal="right"/>
      <protection locked="0"/>
    </xf>
    <xf numFmtId="165" fontId="2" fillId="0" borderId="1" xfId="0" applyNumberFormat="1" applyFont="1" applyFill="1" applyBorder="1" applyAlignment="1" applyProtection="1">
      <alignment horizontal="right"/>
      <protection locked="0"/>
    </xf>
    <xf numFmtId="0" fontId="3" fillId="2" borderId="40" xfId="0" applyFont="1" applyFill="1" applyBorder="1" applyAlignment="1">
      <alignment horizontal="center"/>
    </xf>
    <xf numFmtId="168" fontId="2" fillId="2" borderId="1" xfId="2" applyNumberFormat="1" applyFont="1" applyFill="1" applyBorder="1" applyAlignment="1" applyProtection="1">
      <alignment horizontal="center"/>
      <protection locked="0"/>
    </xf>
    <xf numFmtId="168" fontId="2" fillId="2" borderId="58" xfId="2" applyNumberFormat="1" applyFont="1" applyFill="1" applyBorder="1" applyAlignment="1" applyProtection="1">
      <alignment horizontal="center"/>
      <protection locked="0"/>
    </xf>
    <xf numFmtId="0" fontId="2" fillId="2" borderId="12" xfId="0" applyFont="1" applyFill="1" applyBorder="1" applyAlignment="1" applyProtection="1">
      <alignment vertical="top" wrapText="1"/>
      <protection locked="0"/>
    </xf>
    <xf numFmtId="0" fontId="12" fillId="2" borderId="0" xfId="0" applyFont="1" applyFill="1" applyAlignment="1">
      <alignment vertical="center"/>
    </xf>
    <xf numFmtId="0" fontId="12" fillId="2" borderId="0" xfId="0" applyFont="1" applyFill="1"/>
    <xf numFmtId="5" fontId="12" fillId="3" borderId="2" xfId="4" applyNumberFormat="1" applyFont="1" applyFill="1" applyBorder="1" applyAlignment="1">
      <alignment vertical="top"/>
    </xf>
    <xf numFmtId="5" fontId="12" fillId="3" borderId="0" xfId="4" applyNumberFormat="1" applyFont="1" applyFill="1" applyBorder="1"/>
    <xf numFmtId="5" fontId="12" fillId="3" borderId="0" xfId="4" applyNumberFormat="1" applyFont="1" applyFill="1" applyBorder="1" applyAlignment="1">
      <alignment vertical="center"/>
    </xf>
    <xf numFmtId="5" fontId="12" fillId="3" borderId="63" xfId="4" applyNumberFormat="1" applyFont="1" applyFill="1" applyBorder="1"/>
    <xf numFmtId="5" fontId="12" fillId="3" borderId="2" xfId="4" applyNumberFormat="1" applyFont="1" applyFill="1" applyBorder="1"/>
    <xf numFmtId="5" fontId="14" fillId="0" borderId="0" xfId="4" applyNumberFormat="1" applyFont="1"/>
    <xf numFmtId="5" fontId="14" fillId="0" borderId="61" xfId="4" applyNumberFormat="1" applyFont="1" applyBorder="1"/>
    <xf numFmtId="5" fontId="12" fillId="3" borderId="0" xfId="4" applyNumberFormat="1" applyFont="1" applyFill="1" applyBorder="1" applyAlignment="1">
      <alignment vertical="top"/>
    </xf>
    <xf numFmtId="5" fontId="12" fillId="2" borderId="0" xfId="4" applyNumberFormat="1" applyFont="1" applyFill="1" applyBorder="1" applyProtection="1">
      <protection locked="0"/>
    </xf>
    <xf numFmtId="5" fontId="12" fillId="2" borderId="0" xfId="4" applyNumberFormat="1" applyFont="1" applyFill="1" applyBorder="1" applyAlignment="1" applyProtection="1"/>
    <xf numFmtId="5" fontId="12" fillId="2" borderId="1" xfId="4" applyNumberFormat="1" applyFont="1" applyFill="1" applyBorder="1" applyProtection="1">
      <protection locked="0"/>
    </xf>
    <xf numFmtId="5" fontId="12" fillId="2" borderId="63" xfId="4" applyNumberFormat="1" applyFont="1" applyFill="1" applyBorder="1" applyProtection="1">
      <protection locked="0"/>
    </xf>
    <xf numFmtId="5" fontId="14" fillId="2" borderId="0" xfId="4" applyNumberFormat="1" applyFont="1" applyFill="1" applyBorder="1"/>
    <xf numFmtId="5" fontId="14" fillId="2" borderId="2" xfId="4" applyNumberFormat="1" applyFont="1" applyFill="1" applyBorder="1"/>
    <xf numFmtId="5" fontId="12" fillId="0" borderId="2" xfId="4" applyNumberFormat="1" applyFont="1" applyFill="1" applyBorder="1" applyAlignment="1" applyProtection="1">
      <alignment vertical="center"/>
      <protection locked="0"/>
    </xf>
    <xf numFmtId="5" fontId="12" fillId="3" borderId="1" xfId="4" applyNumberFormat="1" applyFont="1" applyFill="1" applyBorder="1" applyAlignment="1" applyProtection="1">
      <alignment vertical="center"/>
    </xf>
    <xf numFmtId="5" fontId="14" fillId="5" borderId="1" xfId="4" applyNumberFormat="1" applyFont="1" applyFill="1" applyBorder="1" applyAlignment="1">
      <alignment vertical="center"/>
    </xf>
    <xf numFmtId="0" fontId="13" fillId="2" borderId="0" xfId="0" applyFont="1" applyFill="1"/>
    <xf numFmtId="0" fontId="12" fillId="0" borderId="0" xfId="0" applyFont="1"/>
    <xf numFmtId="0" fontId="14" fillId="4" borderId="65" xfId="0" applyFont="1" applyFill="1" applyBorder="1" applyAlignment="1" applyProtection="1">
      <protection locked="0"/>
    </xf>
    <xf numFmtId="0" fontId="12" fillId="2" borderId="0" xfId="0" applyFont="1" applyFill="1" applyBorder="1"/>
    <xf numFmtId="0" fontId="14" fillId="4" borderId="57" xfId="0" applyFont="1" applyFill="1" applyBorder="1" applyAlignment="1" applyProtection="1">
      <protection locked="0"/>
    </xf>
    <xf numFmtId="0" fontId="14" fillId="4" borderId="0" xfId="0" applyFont="1" applyFill="1" applyBorder="1" applyAlignment="1" applyProtection="1">
      <protection locked="0"/>
    </xf>
    <xf numFmtId="0" fontId="14" fillId="0" borderId="5" xfId="0" applyFont="1" applyBorder="1" applyAlignment="1">
      <alignment horizontal="center"/>
    </xf>
    <xf numFmtId="0" fontId="14" fillId="2" borderId="0" xfId="0" applyFont="1" applyFill="1" applyAlignment="1"/>
    <xf numFmtId="0" fontId="14" fillId="2" borderId="0" xfId="0" applyFont="1" applyFill="1" applyBorder="1" applyAlignment="1">
      <alignment horizontal="center"/>
    </xf>
    <xf numFmtId="0" fontId="12" fillId="2" borderId="0" xfId="0" applyFont="1" applyFill="1" applyAlignment="1">
      <alignment vertical="top"/>
    </xf>
    <xf numFmtId="0" fontId="12" fillId="0" borderId="0" xfId="0" applyFont="1" applyAlignment="1">
      <alignment vertical="top"/>
    </xf>
    <xf numFmtId="0" fontId="14" fillId="2" borderId="64" xfId="0" applyFont="1" applyFill="1" applyBorder="1" applyAlignment="1">
      <alignment vertical="center"/>
    </xf>
    <xf numFmtId="0" fontId="14" fillId="2" borderId="0" xfId="0" applyFont="1" applyFill="1" applyBorder="1" applyAlignment="1">
      <alignment vertical="center"/>
    </xf>
    <xf numFmtId="0" fontId="14" fillId="2" borderId="0" xfId="0" applyFont="1" applyFill="1" applyBorder="1" applyAlignment="1">
      <alignment horizontal="right"/>
    </xf>
    <xf numFmtId="0" fontId="14" fillId="2" borderId="0" xfId="0" applyFont="1" applyFill="1" applyBorder="1" applyAlignment="1">
      <alignment horizontal="center" vertical="top" wrapText="1"/>
    </xf>
    <xf numFmtId="0" fontId="14" fillId="2" borderId="0" xfId="0" applyFont="1" applyFill="1" applyBorder="1" applyAlignment="1">
      <alignment horizontal="center" vertical="center" wrapText="1"/>
    </xf>
    <xf numFmtId="0" fontId="14" fillId="2" borderId="0" xfId="0" applyFont="1" applyFill="1" applyAlignment="1">
      <alignment vertical="center"/>
    </xf>
    <xf numFmtId="5" fontId="12" fillId="5" borderId="1" xfId="0" applyNumberFormat="1" applyFont="1" applyFill="1" applyBorder="1" applyAlignment="1">
      <alignment vertical="center" wrapText="1"/>
    </xf>
    <xf numFmtId="0" fontId="12" fillId="0" borderId="0" xfId="0" applyFont="1" applyAlignment="1">
      <alignment vertical="center"/>
    </xf>
    <xf numFmtId="0" fontId="15" fillId="2" borderId="0" xfId="0" applyFont="1" applyFill="1" applyBorder="1" applyAlignment="1">
      <alignment horizontal="left" wrapText="1"/>
    </xf>
    <xf numFmtId="5" fontId="12" fillId="2" borderId="0" xfId="0" applyNumberFormat="1" applyFont="1" applyFill="1" applyBorder="1" applyAlignment="1">
      <alignment vertical="center" wrapText="1"/>
    </xf>
    <xf numFmtId="0" fontId="14" fillId="0" borderId="0" xfId="0" applyFont="1" applyBorder="1" applyAlignment="1">
      <alignment horizontal="center" wrapText="1"/>
    </xf>
    <xf numFmtId="0" fontId="14" fillId="2" borderId="0" xfId="0" applyFont="1" applyFill="1" applyBorder="1" applyAlignment="1">
      <alignment horizontal="center" wrapText="1"/>
    </xf>
    <xf numFmtId="0" fontId="16" fillId="0" borderId="0" xfId="0" applyFont="1" applyFill="1" applyAlignment="1">
      <alignment horizontal="center" wrapText="1"/>
    </xf>
    <xf numFmtId="0" fontId="12" fillId="2" borderId="62" xfId="0" applyFont="1" applyFill="1" applyBorder="1" applyAlignment="1">
      <alignment horizontal="left" wrapText="1"/>
    </xf>
    <xf numFmtId="0" fontId="14" fillId="2" borderId="64" xfId="0" applyFont="1" applyFill="1" applyBorder="1" applyAlignment="1">
      <alignment horizontal="center" wrapText="1"/>
    </xf>
    <xf numFmtId="0" fontId="14" fillId="2" borderId="62" xfId="0" applyFont="1" applyFill="1" applyBorder="1" applyAlignment="1">
      <alignment horizontal="right"/>
    </xf>
    <xf numFmtId="5" fontId="12" fillId="5" borderId="2" xfId="0" applyNumberFormat="1" applyFont="1" applyFill="1" applyBorder="1"/>
    <xf numFmtId="0" fontId="14" fillId="2" borderId="8" xfId="0" applyFont="1" applyFill="1" applyBorder="1" applyAlignment="1">
      <alignment horizontal="right"/>
    </xf>
    <xf numFmtId="0" fontId="14" fillId="0" borderId="3" xfId="0" applyFont="1" applyBorder="1" applyAlignment="1">
      <alignment vertical="center"/>
    </xf>
    <xf numFmtId="0" fontId="12" fillId="2" borderId="4" xfId="0" applyFont="1" applyFill="1" applyBorder="1"/>
    <xf numFmtId="0" fontId="14" fillId="0" borderId="62" xfId="0" applyFont="1" applyBorder="1" applyAlignment="1">
      <alignment vertical="center"/>
    </xf>
    <xf numFmtId="5" fontId="14" fillId="2" borderId="0" xfId="0" applyNumberFormat="1" applyFont="1" applyFill="1" applyBorder="1"/>
    <xf numFmtId="0" fontId="14" fillId="2" borderId="62" xfId="0" applyFont="1" applyFill="1" applyBorder="1"/>
    <xf numFmtId="0" fontId="12" fillId="2" borderId="62" xfId="0" applyFont="1" applyFill="1" applyBorder="1"/>
    <xf numFmtId="9" fontId="14" fillId="5" borderId="1" xfId="0" applyNumberFormat="1" applyFont="1" applyFill="1" applyBorder="1" applyAlignment="1" applyProtection="1">
      <alignment vertical="center"/>
      <protection locked="0"/>
    </xf>
    <xf numFmtId="9" fontId="12" fillId="0" borderId="0" xfId="0" applyNumberFormat="1" applyFont="1"/>
    <xf numFmtId="0" fontId="12" fillId="2" borderId="64" xfId="0" applyFont="1" applyFill="1" applyBorder="1"/>
    <xf numFmtId="0" fontId="11" fillId="2" borderId="0" xfId="0" applyFont="1" applyFill="1"/>
    <xf numFmtId="0" fontId="0" fillId="2" borderId="0" xfId="0" applyFill="1"/>
    <xf numFmtId="0" fontId="11" fillId="2" borderId="0" xfId="0" applyFont="1" applyFill="1" applyAlignment="1">
      <alignment vertical="top"/>
    </xf>
    <xf numFmtId="0" fontId="0" fillId="2" borderId="0" xfId="0" applyFill="1" applyAlignment="1">
      <alignment vertical="top"/>
    </xf>
    <xf numFmtId="0" fontId="0" fillId="2" borderId="0" xfId="0" applyFill="1" applyAlignment="1">
      <alignment wrapText="1"/>
    </xf>
    <xf numFmtId="0" fontId="18" fillId="2" borderId="0" xfId="0" applyFont="1" applyFill="1"/>
    <xf numFmtId="0" fontId="14" fillId="2" borderId="0" xfId="0" applyFont="1" applyFill="1" applyAlignment="1">
      <alignment vertical="top"/>
    </xf>
    <xf numFmtId="164" fontId="2" fillId="2" borderId="1" xfId="0" applyNumberFormat="1" applyFont="1" applyFill="1" applyBorder="1" applyAlignment="1" applyProtection="1">
      <alignment horizontal="right"/>
      <protection locked="0"/>
    </xf>
    <xf numFmtId="0" fontId="18" fillId="2" borderId="0" xfId="0" applyFont="1" applyFill="1" applyAlignment="1">
      <alignment horizontal="left"/>
    </xf>
    <xf numFmtId="0" fontId="0" fillId="2" borderId="0" xfId="0" applyFill="1" applyAlignment="1">
      <alignment horizontal="left"/>
    </xf>
    <xf numFmtId="165" fontId="0" fillId="2" borderId="0" xfId="0" applyNumberFormat="1" applyFill="1"/>
    <xf numFmtId="9" fontId="0" fillId="2" borderId="0" xfId="0" applyNumberFormat="1" applyFill="1"/>
    <xf numFmtId="5" fontId="14" fillId="3" borderId="1" xfId="0" applyNumberFormat="1" applyFont="1" applyFill="1" applyBorder="1" applyAlignment="1">
      <alignment vertical="center"/>
    </xf>
    <xf numFmtId="0" fontId="14" fillId="0" borderId="23" xfId="0" applyFont="1" applyFill="1" applyBorder="1" applyAlignment="1">
      <alignment horizontal="right"/>
    </xf>
    <xf numFmtId="0" fontId="14" fillId="0" borderId="50" xfId="0" applyFont="1" applyFill="1" applyBorder="1" applyAlignment="1">
      <alignment horizontal="right"/>
    </xf>
    <xf numFmtId="0" fontId="14" fillId="0" borderId="24" xfId="0" applyFont="1" applyFill="1" applyBorder="1" applyAlignment="1">
      <alignment horizontal="right"/>
    </xf>
    <xf numFmtId="0" fontId="20" fillId="2" borderId="0" xfId="0" applyFont="1" applyFill="1" applyBorder="1" applyAlignment="1">
      <alignment horizontal="left" vertical="center" wrapText="1"/>
    </xf>
    <xf numFmtId="44" fontId="21" fillId="2" borderId="0" xfId="0" applyNumberFormat="1" applyFont="1" applyFill="1" applyBorder="1" applyAlignment="1">
      <alignment vertical="center"/>
    </xf>
    <xf numFmtId="0" fontId="23" fillId="2" borderId="46" xfId="0" applyFont="1" applyFill="1" applyBorder="1" applyAlignment="1">
      <alignment vertical="center"/>
    </xf>
    <xf numFmtId="9" fontId="23" fillId="2" borderId="69" xfId="1" applyFont="1" applyFill="1" applyBorder="1" applyAlignment="1" applyProtection="1">
      <alignment horizontal="center" vertical="center"/>
      <protection locked="0"/>
    </xf>
    <xf numFmtId="0" fontId="23" fillId="2" borderId="27" xfId="0" applyFont="1" applyFill="1" applyBorder="1" applyAlignment="1">
      <alignment vertical="center"/>
    </xf>
    <xf numFmtId="44" fontId="23" fillId="2" borderId="36" xfId="0" applyNumberFormat="1" applyFont="1" applyFill="1" applyBorder="1" applyAlignment="1" applyProtection="1">
      <alignment vertical="center"/>
      <protection locked="0"/>
    </xf>
    <xf numFmtId="44" fontId="23" fillId="2" borderId="36" xfId="0" applyNumberFormat="1" applyFont="1" applyFill="1" applyBorder="1" applyAlignment="1">
      <alignment vertical="center"/>
    </xf>
    <xf numFmtId="0" fontId="27" fillId="4" borderId="29" xfId="0" applyFont="1" applyFill="1" applyBorder="1" applyAlignment="1">
      <alignment horizontal="left" vertical="center" wrapText="1"/>
    </xf>
    <xf numFmtId="44" fontId="27" fillId="4" borderId="42" xfId="0" applyNumberFormat="1" applyFont="1" applyFill="1" applyBorder="1" applyAlignment="1">
      <alignment vertical="center"/>
    </xf>
    <xf numFmtId="0" fontId="28" fillId="2" borderId="0" xfId="0" applyFont="1" applyFill="1"/>
    <xf numFmtId="0" fontId="11" fillId="2" borderId="19" xfId="0" applyFont="1" applyFill="1" applyBorder="1"/>
    <xf numFmtId="0" fontId="0" fillId="2" borderId="19" xfId="0" applyFill="1" applyBorder="1"/>
    <xf numFmtId="0" fontId="11" fillId="2" borderId="0" xfId="0" applyFont="1" applyFill="1" applyBorder="1"/>
    <xf numFmtId="0" fontId="0" fillId="2" borderId="0" xfId="0" applyFill="1" applyBorder="1"/>
    <xf numFmtId="0" fontId="29" fillId="2" borderId="0" xfId="0" applyFont="1" applyFill="1"/>
    <xf numFmtId="0" fontId="3" fillId="2" borderId="40" xfId="0" applyNumberFormat="1" applyFont="1" applyFill="1" applyBorder="1" applyAlignment="1">
      <alignment horizontal="center" wrapText="1"/>
    </xf>
    <xf numFmtId="2" fontId="2" fillId="2" borderId="1" xfId="0" applyNumberFormat="1" applyFont="1" applyFill="1" applyBorder="1" applyAlignment="1" applyProtection="1">
      <alignment horizontal="center"/>
      <protection locked="0"/>
    </xf>
    <xf numFmtId="2" fontId="2" fillId="2" borderId="58" xfId="0" applyNumberFormat="1" applyFont="1" applyFill="1" applyBorder="1" applyAlignment="1" applyProtection="1">
      <alignment horizontal="center"/>
      <protection locked="0"/>
    </xf>
    <xf numFmtId="2" fontId="2" fillId="2" borderId="40" xfId="0" applyNumberFormat="1" applyFont="1" applyFill="1" applyBorder="1" applyAlignment="1" applyProtection="1">
      <alignment horizontal="center"/>
      <protection locked="0"/>
    </xf>
    <xf numFmtId="0" fontId="3" fillId="2" borderId="9" xfId="0" applyFont="1" applyFill="1" applyBorder="1" applyAlignment="1">
      <alignment horizontal="justify" vertical="top" wrapText="1"/>
    </xf>
    <xf numFmtId="0" fontId="2" fillId="2" borderId="10" xfId="0" applyFont="1" applyFill="1" applyBorder="1" applyAlignment="1">
      <alignment horizontal="justify" vertical="top" wrapText="1"/>
    </xf>
    <xf numFmtId="0" fontId="2" fillId="2" borderId="11" xfId="0" applyFont="1" applyFill="1" applyBorder="1" applyAlignment="1">
      <alignment horizontal="justify" vertical="top" wrapText="1"/>
    </xf>
    <xf numFmtId="0" fontId="2" fillId="2" borderId="1" xfId="0" applyFont="1" applyFill="1" applyBorder="1" applyAlignment="1" applyProtection="1">
      <alignment horizontal="left"/>
      <protection locked="0"/>
    </xf>
    <xf numFmtId="0" fontId="2" fillId="2" borderId="27" xfId="0" applyFont="1" applyFill="1" applyBorder="1" applyAlignment="1" applyProtection="1">
      <alignment horizontal="left"/>
      <protection locked="0"/>
    </xf>
    <xf numFmtId="0" fontId="3" fillId="2" borderId="33" xfId="0" applyFont="1" applyFill="1" applyBorder="1" applyAlignment="1">
      <alignment horizontal="center"/>
    </xf>
    <xf numFmtId="0" fontId="3" fillId="2" borderId="35" xfId="0" applyFont="1" applyFill="1" applyBorder="1" applyAlignment="1">
      <alignment horizontal="center"/>
    </xf>
    <xf numFmtId="0" fontId="3" fillId="2" borderId="40" xfId="0" applyFont="1" applyFill="1" applyBorder="1" applyAlignment="1">
      <alignment horizontal="center"/>
    </xf>
    <xf numFmtId="2" fontId="2" fillId="2" borderId="3" xfId="0" applyNumberFormat="1" applyFont="1" applyFill="1" applyBorder="1" applyAlignment="1" applyProtection="1">
      <alignment horizontal="center"/>
      <protection locked="0"/>
    </xf>
    <xf numFmtId="2" fontId="2" fillId="2" borderId="2" xfId="0" applyNumberFormat="1" applyFont="1" applyFill="1" applyBorder="1" applyAlignment="1" applyProtection="1">
      <alignment horizontal="center"/>
      <protection locked="0"/>
    </xf>
    <xf numFmtId="2" fontId="2" fillId="2" borderId="31" xfId="0" applyNumberFormat="1" applyFont="1" applyFill="1" applyBorder="1" applyAlignment="1" applyProtection="1">
      <alignment horizontal="center"/>
      <protection locked="0"/>
    </xf>
    <xf numFmtId="2" fontId="2" fillId="2" borderId="37" xfId="0" applyNumberFormat="1" applyFont="1" applyFill="1" applyBorder="1" applyAlignment="1" applyProtection="1">
      <alignment horizontal="center"/>
      <protection locked="0"/>
    </xf>
    <xf numFmtId="0" fontId="3" fillId="2" borderId="39" xfId="0" applyFont="1" applyFill="1" applyBorder="1" applyAlignment="1">
      <alignment horizontal="center"/>
    </xf>
    <xf numFmtId="0" fontId="2" fillId="2" borderId="40" xfId="0" applyFont="1" applyFill="1" applyBorder="1" applyAlignment="1">
      <alignment horizontal="center"/>
    </xf>
    <xf numFmtId="0" fontId="3" fillId="2" borderId="47" xfId="0" applyFont="1" applyFill="1" applyBorder="1" applyAlignment="1">
      <alignment horizontal="center"/>
    </xf>
    <xf numFmtId="0" fontId="3" fillId="2" borderId="26" xfId="0" applyFont="1" applyFill="1" applyBorder="1" applyAlignment="1">
      <alignment horizontal="center"/>
    </xf>
    <xf numFmtId="0" fontId="3" fillId="2" borderId="54" xfId="0" applyFont="1" applyFill="1" applyBorder="1" applyAlignment="1">
      <alignment horizontal="center"/>
    </xf>
    <xf numFmtId="0" fontId="2" fillId="2" borderId="52" xfId="0" applyFont="1" applyFill="1" applyBorder="1" applyAlignment="1" applyProtection="1">
      <alignment horizontal="left" wrapText="1"/>
      <protection locked="0"/>
    </xf>
    <xf numFmtId="0" fontId="2" fillId="2" borderId="4" xfId="0" applyFont="1" applyFill="1" applyBorder="1" applyAlignment="1" applyProtection="1">
      <alignment horizontal="left" wrapText="1"/>
      <protection locked="0"/>
    </xf>
    <xf numFmtId="0" fontId="2" fillId="2" borderId="2" xfId="0" applyFont="1" applyFill="1" applyBorder="1" applyAlignment="1" applyProtection="1">
      <alignment horizontal="left" wrapText="1"/>
      <protection locked="0"/>
    </xf>
    <xf numFmtId="0" fontId="2" fillId="2" borderId="1" xfId="0" applyFont="1" applyFill="1" applyBorder="1" applyAlignment="1" applyProtection="1">
      <alignment horizontal="center"/>
      <protection locked="0"/>
    </xf>
    <xf numFmtId="8" fontId="2" fillId="2" borderId="52" xfId="0" applyNumberFormat="1" applyFont="1" applyFill="1" applyBorder="1" applyAlignment="1" applyProtection="1">
      <alignment horizontal="left" wrapText="1"/>
      <protection locked="0"/>
    </xf>
    <xf numFmtId="8" fontId="2" fillId="2" borderId="4" xfId="0" applyNumberFormat="1" applyFont="1" applyFill="1" applyBorder="1" applyAlignment="1" applyProtection="1">
      <alignment horizontal="left" wrapText="1"/>
      <protection locked="0"/>
    </xf>
    <xf numFmtId="8" fontId="2" fillId="2" borderId="2" xfId="0" applyNumberFormat="1" applyFont="1" applyFill="1" applyBorder="1" applyAlignment="1" applyProtection="1">
      <alignment horizontal="left" wrapText="1"/>
      <protection locked="0"/>
    </xf>
    <xf numFmtId="0" fontId="2" fillId="2" borderId="3" xfId="0" applyFont="1" applyFill="1" applyBorder="1" applyAlignment="1" applyProtection="1">
      <alignment horizontal="center" wrapText="1"/>
      <protection locked="0"/>
    </xf>
    <xf numFmtId="0" fontId="2" fillId="2" borderId="2" xfId="0" applyFont="1" applyFill="1" applyBorder="1" applyAlignment="1" applyProtection="1">
      <alignment horizontal="center" wrapText="1"/>
      <protection locked="0"/>
    </xf>
    <xf numFmtId="0" fontId="2" fillId="2" borderId="27" xfId="0" applyFont="1" applyFill="1" applyBorder="1" applyAlignment="1" applyProtection="1">
      <alignment horizontal="left" wrapText="1"/>
      <protection locked="0"/>
    </xf>
    <xf numFmtId="0" fontId="2" fillId="2" borderId="1" xfId="0" applyFont="1" applyFill="1" applyBorder="1" applyAlignment="1" applyProtection="1">
      <alignment horizontal="left" wrapText="1"/>
      <protection locked="0"/>
    </xf>
    <xf numFmtId="0" fontId="2" fillId="2" borderId="58" xfId="0" applyFont="1" applyFill="1" applyBorder="1" applyAlignment="1" applyProtection="1">
      <alignment horizontal="center"/>
      <protection locked="0"/>
    </xf>
    <xf numFmtId="0" fontId="2" fillId="2" borderId="30" xfId="0" applyFont="1" applyFill="1" applyBorder="1" applyAlignment="1" applyProtection="1">
      <alignment horizontal="left"/>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2" fillId="2" borderId="31"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3" fillId="3" borderId="13" xfId="0" applyFont="1" applyFill="1" applyBorder="1" applyAlignment="1">
      <alignment horizontal="justify" vertical="top" wrapText="1"/>
    </xf>
    <xf numFmtId="0" fontId="2" fillId="3" borderId="14" xfId="0" applyFont="1" applyFill="1" applyBorder="1" applyAlignment="1">
      <alignment horizontal="justify" vertical="top" wrapText="1"/>
    </xf>
    <xf numFmtId="0" fontId="2" fillId="3" borderId="15" xfId="0" applyFont="1" applyFill="1" applyBorder="1" applyAlignment="1">
      <alignment horizontal="justify" vertical="top" wrapText="1"/>
    </xf>
    <xf numFmtId="0" fontId="2" fillId="3" borderId="18" xfId="0" applyFont="1" applyFill="1" applyBorder="1" applyAlignment="1">
      <alignment horizontal="justify" vertical="top" wrapText="1"/>
    </xf>
    <xf numFmtId="0" fontId="2" fillId="3" borderId="19" xfId="0" applyFont="1" applyFill="1" applyBorder="1" applyAlignment="1">
      <alignment horizontal="justify" vertical="top" wrapText="1"/>
    </xf>
    <xf numFmtId="0" fontId="2" fillId="3" borderId="20" xfId="0" applyFont="1" applyFill="1" applyBorder="1" applyAlignment="1">
      <alignment horizontal="justify" vertical="top" wrapText="1"/>
    </xf>
    <xf numFmtId="0" fontId="2" fillId="2" borderId="52"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3" fillId="2" borderId="52" xfId="0" applyFont="1" applyFill="1" applyBorder="1" applyAlignment="1">
      <alignment horizontal="right"/>
    </xf>
    <xf numFmtId="0" fontId="3" fillId="2" borderId="56" xfId="0" applyFont="1" applyFill="1" applyBorder="1" applyAlignment="1">
      <alignment horizontal="right"/>
    </xf>
    <xf numFmtId="0" fontId="3" fillId="2" borderId="25" xfId="0" applyFont="1" applyFill="1" applyBorder="1" applyAlignment="1">
      <alignment horizontal="center"/>
    </xf>
    <xf numFmtId="0" fontId="2" fillId="2" borderId="0" xfId="0" applyFont="1" applyFill="1" applyBorder="1" applyAlignment="1">
      <alignment horizontal="left" wrapText="1"/>
    </xf>
    <xf numFmtId="8" fontId="2" fillId="2" borderId="51" xfId="0" applyNumberFormat="1" applyFont="1" applyFill="1" applyBorder="1" applyAlignment="1" applyProtection="1">
      <alignment horizontal="left" wrapText="1"/>
      <protection locked="0"/>
    </xf>
    <xf numFmtId="8" fontId="2" fillId="2" borderId="48" xfId="0" applyNumberFormat="1" applyFont="1" applyFill="1" applyBorder="1" applyAlignment="1" applyProtection="1">
      <alignment horizontal="left" wrapText="1"/>
      <protection locked="0"/>
    </xf>
    <xf numFmtId="8" fontId="2" fillId="2" borderId="37" xfId="0" applyNumberFormat="1" applyFont="1" applyFill="1" applyBorder="1" applyAlignment="1" applyProtection="1">
      <alignment horizontal="left" wrapText="1"/>
      <protection locked="0"/>
    </xf>
    <xf numFmtId="0" fontId="3" fillId="0" borderId="51" xfId="0" applyFont="1" applyFill="1" applyBorder="1" applyAlignment="1">
      <alignment horizontal="left" indent="2"/>
    </xf>
    <xf numFmtId="0" fontId="3" fillId="0" borderId="57" xfId="0" applyFont="1" applyFill="1" applyBorder="1" applyAlignment="1">
      <alignment horizontal="left" indent="2"/>
    </xf>
    <xf numFmtId="0" fontId="2" fillId="2" borderId="29" xfId="0" applyFont="1" applyFill="1" applyBorder="1" applyAlignment="1" applyProtection="1">
      <alignment horizontal="left"/>
      <protection locked="0"/>
    </xf>
    <xf numFmtId="0" fontId="3" fillId="2" borderId="9" xfId="0" applyFont="1" applyFill="1" applyBorder="1" applyAlignment="1">
      <alignment horizontal="center"/>
    </xf>
    <xf numFmtId="0" fontId="3" fillId="2" borderId="38" xfId="0" applyFont="1" applyFill="1" applyBorder="1" applyAlignment="1">
      <alignment horizontal="center"/>
    </xf>
    <xf numFmtId="0" fontId="2" fillId="2" borderId="3" xfId="0" applyNumberFormat="1" applyFont="1" applyFill="1" applyBorder="1" applyAlignment="1" applyProtection="1">
      <alignment horizontal="center"/>
      <protection locked="0"/>
    </xf>
    <xf numFmtId="0" fontId="2" fillId="2" borderId="2" xfId="0" applyNumberFormat="1" applyFont="1" applyFill="1" applyBorder="1" applyAlignment="1" applyProtection="1">
      <alignment horizontal="center"/>
      <protection locked="0"/>
    </xf>
    <xf numFmtId="0" fontId="2" fillId="2" borderId="27"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2" fillId="3" borderId="16" xfId="0" applyFont="1" applyFill="1" applyBorder="1" applyAlignment="1">
      <alignment horizontal="justify" vertical="top" wrapText="1"/>
    </xf>
    <xf numFmtId="0" fontId="2" fillId="3" borderId="0" xfId="0" applyFont="1" applyFill="1" applyBorder="1" applyAlignment="1">
      <alignment horizontal="justify" vertical="top" wrapText="1"/>
    </xf>
    <xf numFmtId="0" fontId="2" fillId="3" borderId="17" xfId="0" applyFont="1" applyFill="1" applyBorder="1" applyAlignment="1">
      <alignment horizontal="justify" vertical="top" wrapText="1"/>
    </xf>
    <xf numFmtId="0" fontId="2" fillId="2" borderId="27" xfId="0" applyFont="1" applyFill="1" applyBorder="1" applyAlignment="1" applyProtection="1">
      <alignment horizontal="center"/>
      <protection locked="0"/>
    </xf>
    <xf numFmtId="0" fontId="2" fillId="2" borderId="18"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0" fontId="2" fillId="2" borderId="53" xfId="0" applyFont="1" applyFill="1" applyBorder="1" applyAlignment="1" applyProtection="1">
      <alignment horizontal="center"/>
      <protection locked="0"/>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0" xfId="0" applyFont="1" applyFill="1" applyAlignment="1"/>
    <xf numFmtId="0" fontId="2" fillId="2" borderId="3" xfId="0" applyFont="1" applyFill="1" applyBorder="1" applyAlignment="1" applyProtection="1">
      <alignment horizontal="left" wrapText="1"/>
      <protection locked="0"/>
    </xf>
    <xf numFmtId="0" fontId="3" fillId="2" borderId="47" xfId="0" applyFont="1" applyFill="1" applyBorder="1" applyAlignment="1">
      <alignment horizontal="center" vertical="center"/>
    </xf>
    <xf numFmtId="0" fontId="2" fillId="2" borderId="31" xfId="0" applyFont="1" applyFill="1" applyBorder="1" applyAlignment="1" applyProtection="1">
      <alignment horizontal="left" wrapText="1"/>
      <protection locked="0"/>
    </xf>
    <xf numFmtId="0" fontId="2" fillId="2" borderId="48" xfId="0" applyFont="1" applyFill="1" applyBorder="1" applyAlignment="1" applyProtection="1">
      <alignment horizontal="left" wrapText="1"/>
      <protection locked="0"/>
    </xf>
    <xf numFmtId="0" fontId="2" fillId="2" borderId="33" xfId="0" applyFont="1" applyFill="1" applyBorder="1" applyAlignment="1" applyProtection="1">
      <alignment horizontal="center"/>
      <protection locked="0"/>
    </xf>
    <xf numFmtId="0" fontId="2" fillId="2" borderId="35" xfId="0" applyFont="1" applyFill="1" applyBorder="1" applyAlignment="1" applyProtection="1">
      <alignment horizontal="center"/>
      <protection locked="0"/>
    </xf>
    <xf numFmtId="0" fontId="2" fillId="2" borderId="34" xfId="0" applyFont="1" applyFill="1" applyBorder="1" applyAlignment="1" applyProtection="1">
      <alignment horizontal="center"/>
      <protection locked="0"/>
    </xf>
    <xf numFmtId="0" fontId="3" fillId="3" borderId="13" xfId="0" applyFont="1" applyFill="1" applyBorder="1" applyAlignment="1">
      <alignment vertical="top" wrapText="1"/>
    </xf>
    <xf numFmtId="0" fontId="2" fillId="3" borderId="14" xfId="0" applyFont="1" applyFill="1" applyBorder="1" applyAlignment="1">
      <alignment vertical="top" wrapText="1"/>
    </xf>
    <xf numFmtId="0" fontId="2" fillId="3" borderId="15" xfId="0" applyFont="1" applyFill="1" applyBorder="1" applyAlignment="1">
      <alignment vertical="top" wrapText="1"/>
    </xf>
    <xf numFmtId="0" fontId="2" fillId="3" borderId="18" xfId="0" applyFont="1" applyFill="1" applyBorder="1" applyAlignment="1">
      <alignment vertical="top" wrapText="1"/>
    </xf>
    <xf numFmtId="0" fontId="2" fillId="3" borderId="19" xfId="0" applyFont="1" applyFill="1" applyBorder="1" applyAlignment="1">
      <alignment vertical="top" wrapText="1"/>
    </xf>
    <xf numFmtId="0" fontId="2" fillId="3" borderId="20" xfId="0" applyFont="1" applyFill="1" applyBorder="1" applyAlignment="1">
      <alignment vertical="top" wrapText="1"/>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2" fillId="2" borderId="52" xfId="0" applyFont="1" applyFill="1" applyBorder="1" applyAlignment="1" applyProtection="1">
      <alignment wrapText="1"/>
      <protection locked="0"/>
    </xf>
    <xf numFmtId="0" fontId="2" fillId="2" borderId="4" xfId="0" applyFont="1" applyFill="1" applyBorder="1" applyAlignment="1" applyProtection="1">
      <alignment wrapText="1"/>
      <protection locked="0"/>
    </xf>
    <xf numFmtId="10" fontId="2" fillId="2" borderId="31" xfId="1" applyNumberFormat="1" applyFont="1" applyFill="1" applyBorder="1" applyAlignment="1" applyProtection="1">
      <alignment horizontal="center" wrapText="1"/>
      <protection locked="0"/>
    </xf>
    <xf numFmtId="10" fontId="2" fillId="2" borderId="48" xfId="1" applyNumberFormat="1" applyFont="1" applyFill="1" applyBorder="1" applyAlignment="1" applyProtection="1">
      <alignment horizontal="center" wrapText="1"/>
      <protection locked="0"/>
    </xf>
    <xf numFmtId="0" fontId="3" fillId="2" borderId="55" xfId="0" applyFont="1" applyFill="1" applyBorder="1" applyAlignment="1">
      <alignment horizontal="center"/>
    </xf>
    <xf numFmtId="10" fontId="2" fillId="2" borderId="3" xfId="1" applyNumberFormat="1" applyFont="1" applyFill="1" applyBorder="1" applyAlignment="1" applyProtection="1">
      <alignment horizontal="center" wrapText="1"/>
      <protection locked="0"/>
    </xf>
    <xf numFmtId="10" fontId="2" fillId="2" borderId="2" xfId="1" applyNumberFormat="1" applyFont="1" applyFill="1" applyBorder="1" applyAlignment="1" applyProtection="1">
      <alignment horizontal="center" wrapText="1"/>
      <protection locked="0"/>
    </xf>
    <xf numFmtId="0" fontId="2" fillId="2" borderId="52" xfId="0" applyFont="1" applyFill="1" applyBorder="1" applyAlignment="1" applyProtection="1">
      <alignment horizontal="center" wrapText="1"/>
      <protection locked="0"/>
    </xf>
    <xf numFmtId="0" fontId="3" fillId="2" borderId="54" xfId="0" applyFont="1" applyFill="1" applyBorder="1" applyAlignment="1">
      <alignment horizontal="center" vertical="center"/>
    </xf>
    <xf numFmtId="0" fontId="3" fillId="3" borderId="13"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20" xfId="0" applyFont="1" applyFill="1" applyBorder="1" applyAlignment="1">
      <alignment horizontal="left" vertical="top" wrapText="1"/>
    </xf>
    <xf numFmtId="10" fontId="2" fillId="2" borderId="4" xfId="1" applyNumberFormat="1" applyFont="1" applyFill="1" applyBorder="1" applyAlignment="1" applyProtection="1">
      <alignment horizontal="center" wrapText="1"/>
      <protection locked="0"/>
    </xf>
    <xf numFmtId="0" fontId="3" fillId="0" borderId="0" xfId="0" applyFont="1" applyFill="1" applyBorder="1" applyAlignment="1">
      <alignment horizontal="center" vertical="center"/>
    </xf>
    <xf numFmtId="0" fontId="3" fillId="2" borderId="47"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2" fillId="2" borderId="29" xfId="0" applyFont="1" applyFill="1" applyBorder="1" applyAlignment="1" applyProtection="1">
      <alignment horizontal="left" vertical="top" wrapText="1"/>
      <protection locked="0"/>
    </xf>
    <xf numFmtId="0" fontId="2" fillId="2" borderId="30" xfId="0" applyFont="1" applyFill="1" applyBorder="1" applyAlignment="1" applyProtection="1">
      <alignment horizontal="left" vertical="top" wrapText="1"/>
      <protection locked="0"/>
    </xf>
    <xf numFmtId="0" fontId="2" fillId="2" borderId="51" xfId="0" applyFont="1" applyFill="1" applyBorder="1" applyAlignment="1" applyProtection="1">
      <alignment horizontal="center" wrapText="1"/>
      <protection locked="0"/>
    </xf>
    <xf numFmtId="0" fontId="2" fillId="2" borderId="37" xfId="0" applyFont="1" applyFill="1" applyBorder="1" applyAlignment="1" applyProtection="1">
      <alignment horizontal="center" wrapText="1"/>
      <protection locked="0"/>
    </xf>
    <xf numFmtId="0" fontId="2" fillId="2" borderId="32"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9" xfId="0" applyFont="1" applyFill="1" applyBorder="1" applyAlignment="1">
      <alignment horizontal="right"/>
    </xf>
    <xf numFmtId="0" fontId="3" fillId="2" borderId="31" xfId="0" applyFont="1" applyFill="1" applyBorder="1" applyAlignment="1">
      <alignment horizontal="right"/>
    </xf>
    <xf numFmtId="0" fontId="3" fillId="2" borderId="44" xfId="0" applyFont="1" applyFill="1" applyBorder="1" applyAlignment="1">
      <alignment horizontal="center"/>
    </xf>
    <xf numFmtId="0" fontId="3" fillId="2" borderId="59" xfId="0" applyFont="1" applyFill="1" applyBorder="1" applyAlignment="1">
      <alignment horizontal="center"/>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18"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11" xfId="0" applyFont="1" applyFill="1" applyBorder="1" applyAlignment="1">
      <alignment horizontal="right"/>
    </xf>
    <xf numFmtId="0" fontId="3" fillId="0" borderId="52" xfId="0" applyFont="1" applyFill="1" applyBorder="1" applyAlignment="1">
      <alignment horizontal="left" indent="2"/>
    </xf>
    <xf numFmtId="0" fontId="3" fillId="0" borderId="56" xfId="0" applyFont="1" applyFill="1" applyBorder="1" applyAlignment="1">
      <alignment horizontal="left" indent="2"/>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0" borderId="52" xfId="0" applyFont="1" applyFill="1" applyBorder="1" applyAlignment="1">
      <alignment horizontal="left"/>
    </xf>
    <xf numFmtId="0" fontId="3" fillId="0" borderId="56" xfId="0" applyFont="1" applyFill="1" applyBorder="1" applyAlignment="1">
      <alignment horizontal="left"/>
    </xf>
    <xf numFmtId="0" fontId="3" fillId="2" borderId="39" xfId="0" applyFont="1" applyFill="1" applyBorder="1" applyAlignment="1">
      <alignment horizontal="right"/>
    </xf>
    <xf numFmtId="0" fontId="3" fillId="2" borderId="47" xfId="0" applyFont="1" applyFill="1" applyBorder="1" applyAlignment="1">
      <alignment horizontal="right"/>
    </xf>
    <xf numFmtId="0" fontId="10" fillId="2" borderId="0" xfId="0" applyFont="1" applyFill="1" applyBorder="1" applyAlignment="1">
      <alignment horizontal="center" vertical="center" wrapText="1"/>
    </xf>
    <xf numFmtId="0" fontId="3" fillId="3" borderId="16"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7" xfId="0" applyFont="1" applyFill="1" applyBorder="1" applyAlignment="1">
      <alignment horizontal="left" vertical="top" wrapText="1"/>
    </xf>
    <xf numFmtId="0" fontId="2" fillId="3" borderId="13" xfId="0" applyNumberFormat="1" applyFont="1" applyFill="1" applyBorder="1" applyAlignment="1">
      <alignment horizontal="left" vertical="center" wrapText="1"/>
    </xf>
    <xf numFmtId="0" fontId="2" fillId="3" borderId="14" xfId="0" applyNumberFormat="1" applyFont="1" applyFill="1" applyBorder="1" applyAlignment="1">
      <alignment horizontal="left" vertical="center" wrapText="1"/>
    </xf>
    <xf numFmtId="0" fontId="2" fillId="3" borderId="15" xfId="0" applyNumberFormat="1" applyFont="1" applyFill="1" applyBorder="1" applyAlignment="1">
      <alignment horizontal="left" vertical="center" wrapText="1"/>
    </xf>
    <xf numFmtId="0" fontId="2" fillId="3" borderId="16"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wrapText="1"/>
    </xf>
    <xf numFmtId="0" fontId="2" fillId="3" borderId="17" xfId="0" applyNumberFormat="1" applyFont="1" applyFill="1" applyBorder="1" applyAlignment="1">
      <alignment horizontal="left" vertical="center" wrapText="1"/>
    </xf>
    <xf numFmtId="0" fontId="2" fillId="3" borderId="18" xfId="0" applyNumberFormat="1" applyFont="1" applyFill="1" applyBorder="1" applyAlignment="1">
      <alignment horizontal="left" vertical="center" wrapText="1"/>
    </xf>
    <xf numFmtId="0" fontId="2" fillId="3" borderId="19" xfId="0" applyNumberFormat="1" applyFont="1" applyFill="1" applyBorder="1" applyAlignment="1">
      <alignment horizontal="left" vertical="center" wrapText="1"/>
    </xf>
    <xf numFmtId="0" fontId="2" fillId="3" borderId="20" xfId="0" applyNumberFormat="1" applyFont="1" applyFill="1" applyBorder="1" applyAlignment="1">
      <alignment horizontal="left" vertical="center" wrapText="1"/>
    </xf>
    <xf numFmtId="0" fontId="2" fillId="2" borderId="31" xfId="0" applyNumberFormat="1" applyFont="1" applyFill="1" applyBorder="1" applyAlignment="1" applyProtection="1">
      <alignment horizontal="center"/>
      <protection locked="0"/>
    </xf>
    <xf numFmtId="0" fontId="2" fillId="2" borderId="37" xfId="0" applyNumberFormat="1" applyFont="1" applyFill="1" applyBorder="1" applyAlignment="1" applyProtection="1">
      <alignment horizontal="center"/>
      <protection locked="0"/>
    </xf>
    <xf numFmtId="0" fontId="2" fillId="2" borderId="39" xfId="0" applyFont="1" applyFill="1" applyBorder="1" applyAlignment="1" applyProtection="1">
      <alignment horizontal="left" vertical="top" wrapText="1"/>
      <protection locked="0"/>
    </xf>
    <xf numFmtId="0" fontId="2" fillId="2" borderId="40" xfId="0" applyFont="1" applyFill="1" applyBorder="1" applyAlignment="1" applyProtection="1">
      <alignment horizontal="left" vertical="top" wrapText="1"/>
      <protection locked="0"/>
    </xf>
    <xf numFmtId="0" fontId="2" fillId="2" borderId="51" xfId="0" applyFont="1" applyFill="1" applyBorder="1" applyAlignment="1" applyProtection="1">
      <alignment horizontal="center"/>
      <protection locked="0"/>
    </xf>
    <xf numFmtId="0" fontId="2" fillId="2" borderId="48" xfId="0" applyFont="1" applyFill="1" applyBorder="1" applyAlignment="1" applyProtection="1">
      <alignment horizontal="center"/>
      <protection locked="0"/>
    </xf>
    <xf numFmtId="0" fontId="2" fillId="2" borderId="30" xfId="0" applyFont="1" applyFill="1" applyBorder="1" applyAlignment="1" applyProtection="1">
      <alignment horizontal="center"/>
      <protection locked="0"/>
    </xf>
    <xf numFmtId="0" fontId="2" fillId="2" borderId="51" xfId="0" applyFont="1" applyFill="1" applyBorder="1" applyAlignment="1" applyProtection="1">
      <alignment wrapText="1"/>
      <protection locked="0"/>
    </xf>
    <xf numFmtId="0" fontId="2" fillId="2" borderId="48" xfId="0" applyFont="1" applyFill="1" applyBorder="1" applyAlignment="1" applyProtection="1">
      <alignment wrapText="1"/>
      <protection locked="0"/>
    </xf>
    <xf numFmtId="0" fontId="3" fillId="2" borderId="18" xfId="0" applyFont="1" applyFill="1" applyBorder="1" applyAlignment="1">
      <alignment horizontal="left"/>
    </xf>
    <xf numFmtId="0" fontId="3" fillId="2" borderId="53" xfId="0" applyFont="1" applyFill="1" applyBorder="1" applyAlignment="1">
      <alignment horizontal="left"/>
    </xf>
    <xf numFmtId="0" fontId="2" fillId="2" borderId="51" xfId="0" applyFont="1" applyFill="1" applyBorder="1" applyAlignment="1" applyProtection="1">
      <alignment horizontal="left" wrapText="1"/>
      <protection locked="0"/>
    </xf>
    <xf numFmtId="0" fontId="2" fillId="2" borderId="37" xfId="0" applyFont="1" applyFill="1" applyBorder="1" applyAlignment="1" applyProtection="1">
      <alignment horizontal="left" wrapText="1"/>
      <protection locked="0"/>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34" xfId="0" applyFont="1" applyFill="1" applyBorder="1" applyAlignment="1">
      <alignment horizontal="center"/>
    </xf>
    <xf numFmtId="2" fontId="2" fillId="2" borderId="3" xfId="0" applyNumberFormat="1" applyFont="1" applyFill="1" applyBorder="1" applyAlignment="1" applyProtection="1">
      <alignment horizontal="center" wrapText="1"/>
      <protection locked="0"/>
    </xf>
    <xf numFmtId="2" fontId="2" fillId="2" borderId="2" xfId="0" applyNumberFormat="1" applyFont="1" applyFill="1" applyBorder="1" applyAlignment="1" applyProtection="1">
      <alignment horizontal="center" wrapText="1"/>
      <protection locked="0"/>
    </xf>
    <xf numFmtId="2" fontId="2" fillId="2" borderId="31" xfId="0" applyNumberFormat="1" applyFont="1" applyFill="1" applyBorder="1" applyAlignment="1" applyProtection="1">
      <alignment horizontal="center" wrapText="1"/>
      <protection locked="0"/>
    </xf>
    <xf numFmtId="2" fontId="2" fillId="2" borderId="37" xfId="0" applyNumberFormat="1" applyFont="1" applyFill="1" applyBorder="1" applyAlignment="1" applyProtection="1">
      <alignment horizontal="center" wrapText="1"/>
      <protection locked="0"/>
    </xf>
    <xf numFmtId="0" fontId="3" fillId="2" borderId="47" xfId="0" applyNumberFormat="1" applyFont="1" applyFill="1" applyBorder="1" applyAlignment="1">
      <alignment horizontal="center"/>
    </xf>
    <xf numFmtId="0" fontId="3" fillId="2" borderId="54" xfId="0" applyNumberFormat="1" applyFont="1" applyFill="1" applyBorder="1" applyAlignment="1">
      <alignment horizontal="center"/>
    </xf>
    <xf numFmtId="8" fontId="3" fillId="2" borderId="47" xfId="0" applyNumberFormat="1" applyFont="1" applyFill="1" applyBorder="1" applyAlignment="1">
      <alignment horizontal="center"/>
    </xf>
    <xf numFmtId="8" fontId="3" fillId="2" borderId="54" xfId="0" applyNumberFormat="1" applyFont="1" applyFill="1" applyBorder="1" applyAlignment="1">
      <alignment horizontal="center"/>
    </xf>
    <xf numFmtId="1" fontId="2" fillId="2" borderId="3" xfId="0" applyNumberFormat="1" applyFont="1" applyFill="1" applyBorder="1" applyAlignment="1" applyProtection="1">
      <alignment horizontal="center"/>
      <protection locked="0"/>
    </xf>
    <xf numFmtId="1" fontId="2" fillId="2" borderId="2" xfId="0" applyNumberFormat="1" applyFont="1" applyFill="1" applyBorder="1" applyAlignment="1" applyProtection="1">
      <alignment horizontal="center"/>
      <protection locked="0"/>
    </xf>
    <xf numFmtId="0" fontId="3" fillId="2" borderId="9" xfId="0" applyFont="1" applyFill="1" applyBorder="1" applyAlignment="1">
      <alignment horizontal="right" vertical="top" wrapText="1"/>
    </xf>
    <xf numFmtId="0" fontId="3" fillId="2" borderId="11" xfId="0" applyFont="1" applyFill="1" applyBorder="1" applyAlignment="1">
      <alignment horizontal="right" vertical="top" wrapText="1"/>
    </xf>
    <xf numFmtId="0" fontId="3" fillId="3" borderId="16" xfId="0" applyFont="1" applyFill="1" applyBorder="1" applyAlignment="1">
      <alignment horizontal="justify" vertical="top" wrapText="1"/>
    </xf>
    <xf numFmtId="0" fontId="2" fillId="3" borderId="14" xfId="0" applyFont="1" applyFill="1" applyBorder="1" applyAlignment="1">
      <alignment horizontal="justify"/>
    </xf>
    <xf numFmtId="0" fontId="2" fillId="3" borderId="15" xfId="0" applyFont="1" applyFill="1" applyBorder="1" applyAlignment="1">
      <alignment horizontal="justify"/>
    </xf>
    <xf numFmtId="0" fontId="2" fillId="3" borderId="18" xfId="0" applyFont="1" applyFill="1" applyBorder="1" applyAlignment="1">
      <alignment horizontal="justify"/>
    </xf>
    <xf numFmtId="0" fontId="2" fillId="3" borderId="19" xfId="0" applyFont="1" applyFill="1" applyBorder="1" applyAlignment="1">
      <alignment horizontal="justify"/>
    </xf>
    <xf numFmtId="0" fontId="2" fillId="3" borderId="20" xfId="0" applyFont="1" applyFill="1" applyBorder="1" applyAlignment="1">
      <alignment horizontal="justify"/>
    </xf>
    <xf numFmtId="0" fontId="2" fillId="2" borderId="31" xfId="0" applyFont="1" applyFill="1" applyBorder="1" applyAlignment="1" applyProtection="1">
      <alignment horizontal="center" wrapText="1"/>
      <protection locked="0"/>
    </xf>
    <xf numFmtId="0" fontId="2" fillId="2" borderId="44" xfId="0" applyFont="1" applyFill="1" applyBorder="1" applyAlignment="1" applyProtection="1">
      <alignment horizontal="left" wrapText="1"/>
      <protection locked="0"/>
    </xf>
    <xf numFmtId="0" fontId="2" fillId="2" borderId="59" xfId="0" applyFont="1" applyFill="1" applyBorder="1" applyAlignment="1" applyProtection="1">
      <alignment horizontal="left" wrapText="1"/>
      <protection locked="0"/>
    </xf>
    <xf numFmtId="1" fontId="2" fillId="2" borderId="31" xfId="0" applyNumberFormat="1" applyFont="1" applyFill="1" applyBorder="1" applyAlignment="1" applyProtection="1">
      <alignment horizontal="center"/>
      <protection locked="0"/>
    </xf>
    <xf numFmtId="1" fontId="2" fillId="2" borderId="37" xfId="0" applyNumberFormat="1" applyFont="1" applyFill="1" applyBorder="1" applyAlignment="1" applyProtection="1">
      <alignment horizontal="center"/>
      <protection locked="0"/>
    </xf>
    <xf numFmtId="0" fontId="0" fillId="2" borderId="0" xfId="0" applyFill="1" applyAlignment="1">
      <alignment horizontal="left" vertical="top" wrapText="1"/>
    </xf>
    <xf numFmtId="0" fontId="18" fillId="2" borderId="0" xfId="0" applyFont="1" applyFill="1" applyAlignment="1">
      <alignment horizontal="left"/>
    </xf>
    <xf numFmtId="0" fontId="0" fillId="2" borderId="0" xfId="0" applyFill="1" applyAlignment="1">
      <alignment horizontal="left"/>
    </xf>
    <xf numFmtId="0" fontId="12" fillId="2" borderId="0" xfId="0" applyFont="1" applyFill="1" applyAlignment="1">
      <alignment horizontal="left" wrapText="1"/>
    </xf>
    <xf numFmtId="0" fontId="11" fillId="2" borderId="0" xfId="0" applyFont="1" applyFill="1" applyAlignment="1">
      <alignment horizontal="left" wrapText="1"/>
    </xf>
    <xf numFmtId="0" fontId="2" fillId="2" borderId="0" xfId="0" applyFont="1" applyFill="1" applyAlignment="1">
      <alignment horizontal="left" vertical="top" wrapText="1"/>
    </xf>
    <xf numFmtId="0" fontId="0" fillId="2" borderId="0" xfId="0" applyFill="1" applyAlignment="1">
      <alignment horizontal="center" wrapText="1"/>
    </xf>
    <xf numFmtId="0" fontId="0" fillId="2" borderId="0" xfId="0" applyFill="1" applyAlignment="1">
      <alignment horizontal="left" wrapText="1"/>
    </xf>
    <xf numFmtId="0" fontId="22" fillId="2" borderId="33" xfId="0" applyFont="1" applyFill="1" applyBorder="1" applyAlignment="1">
      <alignment horizontal="center" vertical="center"/>
    </xf>
    <xf numFmtId="0" fontId="22" fillId="2" borderId="34" xfId="0" applyFont="1" applyFill="1" applyBorder="1" applyAlignment="1">
      <alignment horizontal="center" vertical="center"/>
    </xf>
    <xf numFmtId="0" fontId="14" fillId="4" borderId="26" xfId="0" applyFont="1" applyFill="1" applyBorder="1" applyAlignment="1" applyProtection="1">
      <alignment horizontal="left"/>
      <protection locked="0"/>
    </xf>
    <xf numFmtId="0" fontId="14" fillId="4" borderId="65" xfId="0" applyFont="1" applyFill="1" applyBorder="1" applyAlignment="1" applyProtection="1">
      <alignment horizontal="left"/>
      <protection locked="0"/>
    </xf>
    <xf numFmtId="0" fontId="14" fillId="2" borderId="1" xfId="0" applyFont="1" applyFill="1" applyBorder="1" applyAlignment="1">
      <alignment horizontal="right" vertical="center"/>
    </xf>
    <xf numFmtId="0" fontId="19" fillId="0" borderId="0" xfId="0" applyFont="1" applyAlignment="1">
      <alignment horizontal="center" vertical="top" wrapText="1"/>
    </xf>
    <xf numFmtId="0" fontId="14" fillId="2" borderId="0" xfId="0" applyFont="1" applyFill="1" applyBorder="1" applyAlignment="1">
      <alignment horizontal="left"/>
    </xf>
    <xf numFmtId="0" fontId="14" fillId="4" borderId="48" xfId="0" applyFont="1" applyFill="1" applyBorder="1" applyAlignment="1" applyProtection="1">
      <alignment horizontal="left"/>
      <protection locked="0"/>
    </xf>
    <xf numFmtId="0" fontId="14" fillId="4" borderId="57" xfId="0" applyFont="1" applyFill="1" applyBorder="1" applyAlignment="1" applyProtection="1">
      <alignment horizontal="left"/>
      <protection locked="0"/>
    </xf>
    <xf numFmtId="0" fontId="14" fillId="4" borderId="4" xfId="0" applyFont="1" applyFill="1" applyBorder="1" applyAlignment="1" applyProtection="1">
      <alignment horizontal="left"/>
      <protection locked="0"/>
    </xf>
    <xf numFmtId="0" fontId="14" fillId="4" borderId="56" xfId="0" applyFont="1" applyFill="1" applyBorder="1" applyAlignment="1" applyProtection="1">
      <alignment horizontal="left"/>
      <protection locked="0"/>
    </xf>
    <xf numFmtId="0" fontId="15" fillId="0" borderId="3" xfId="0" applyFont="1" applyBorder="1" applyAlignment="1">
      <alignment horizontal="left" wrapText="1"/>
    </xf>
    <xf numFmtId="0" fontId="15" fillId="0" borderId="4" xfId="0" applyFont="1" applyBorder="1" applyAlignment="1">
      <alignment horizontal="left" wrapText="1"/>
    </xf>
    <xf numFmtId="0" fontId="15" fillId="0" borderId="2" xfId="0" applyFont="1" applyBorder="1" applyAlignment="1">
      <alignment horizontal="left" wrapText="1"/>
    </xf>
    <xf numFmtId="0" fontId="15" fillId="0" borderId="3" xfId="0" applyFont="1" applyBorder="1" applyAlignment="1">
      <alignment horizontal="left"/>
    </xf>
    <xf numFmtId="0" fontId="15" fillId="0" borderId="4" xfId="0" applyFont="1" applyBorder="1" applyAlignment="1">
      <alignment horizontal="left"/>
    </xf>
    <xf numFmtId="0" fontId="15" fillId="0" borderId="2" xfId="0" applyFont="1" applyBorder="1" applyAlignment="1">
      <alignment horizontal="left"/>
    </xf>
    <xf numFmtId="0" fontId="14" fillId="0" borderId="3" xfId="0" applyFont="1" applyBorder="1" applyAlignment="1">
      <alignment horizontal="left"/>
    </xf>
    <xf numFmtId="0" fontId="14" fillId="0" borderId="4"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right" vertical="center"/>
    </xf>
    <xf numFmtId="0" fontId="14" fillId="0" borderId="4" xfId="0" applyFont="1" applyBorder="1" applyAlignment="1">
      <alignment horizontal="right" vertical="center"/>
    </xf>
    <xf numFmtId="0" fontId="14" fillId="0" borderId="2" xfId="0" applyFont="1" applyBorder="1" applyAlignment="1">
      <alignment horizontal="right" vertical="center"/>
    </xf>
    <xf numFmtId="0" fontId="14" fillId="2" borderId="0" xfId="0" applyFont="1" applyFill="1" applyBorder="1" applyAlignment="1">
      <alignment horizontal="left" vertical="center" wrapText="1"/>
    </xf>
    <xf numFmtId="0" fontId="15" fillId="0" borderId="1" xfId="0" applyFont="1" applyBorder="1" applyAlignment="1">
      <alignment horizontal="left" wrapText="1"/>
    </xf>
    <xf numFmtId="49" fontId="12" fillId="4" borderId="1" xfId="0" applyNumberFormat="1" applyFont="1" applyFill="1" applyBorder="1" applyAlignment="1" applyProtection="1">
      <alignment horizontal="left"/>
      <protection locked="0"/>
    </xf>
    <xf numFmtId="0" fontId="14" fillId="2" borderId="66"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58" xfId="0" applyFont="1" applyFill="1" applyBorder="1" applyAlignment="1">
      <alignment horizontal="center" vertical="center" wrapText="1"/>
    </xf>
    <xf numFmtId="0" fontId="14" fillId="2" borderId="68" xfId="0" applyFont="1" applyFill="1" applyBorder="1" applyAlignment="1">
      <alignment horizontal="center" vertical="center" wrapText="1"/>
    </xf>
    <xf numFmtId="0" fontId="14" fillId="2" borderId="67" xfId="0" applyFont="1" applyFill="1" applyBorder="1" applyAlignment="1">
      <alignment horizontal="center" vertical="center" wrapText="1"/>
    </xf>
    <xf numFmtId="0" fontId="12" fillId="2" borderId="62" xfId="0" applyFont="1" applyFill="1" applyBorder="1" applyAlignment="1">
      <alignment horizontal="left" wrapText="1"/>
    </xf>
    <xf numFmtId="0" fontId="12" fillId="2" borderId="0" xfId="0" applyFont="1" applyFill="1" applyBorder="1" applyAlignment="1">
      <alignment horizontal="left" wrapText="1"/>
    </xf>
    <xf numFmtId="0" fontId="12" fillId="2" borderId="64" xfId="0" applyFont="1" applyFill="1" applyBorder="1" applyAlignment="1">
      <alignment horizontal="left" wrapText="1"/>
    </xf>
    <xf numFmtId="0" fontId="14" fillId="2" borderId="0" xfId="0" applyFont="1" applyFill="1" applyBorder="1" applyAlignment="1">
      <alignment horizontal="center" wrapText="1"/>
    </xf>
    <xf numFmtId="0" fontId="14" fillId="2" borderId="1"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xf>
    <xf numFmtId="0" fontId="17"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xf>
    <xf numFmtId="0" fontId="12" fillId="0" borderId="1" xfId="0" applyFont="1" applyBorder="1" applyAlignment="1">
      <alignment horizontal="left" vertical="top" wrapText="1"/>
    </xf>
  </cellXfs>
  <cellStyles count="5">
    <cellStyle name="Currency" xfId="2" builtinId="4"/>
    <cellStyle name="Currency 2" xfId="4" xr:uid="{00000000-0005-0000-0000-00002F000000}"/>
    <cellStyle name="Normal" xfId="0" builtinId="0"/>
    <cellStyle name="Normal 2" xfId="3" xr:uid="{00000000-0005-0000-0000-00003000000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color rgb="FFFFFF99"/>
      <color rgb="FFEAEAEA"/>
      <color rgb="FF66FF33"/>
      <color rgb="FFFFFF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4646</xdr:colOff>
      <xdr:row>0</xdr:row>
      <xdr:rowOff>4646</xdr:rowOff>
    </xdr:from>
    <xdr:to>
      <xdr:col>10</xdr:col>
      <xdr:colOff>590086</xdr:colOff>
      <xdr:row>30</xdr:row>
      <xdr:rowOff>65171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646" y="4646"/>
          <a:ext cx="7182756" cy="5920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u="sng">
              <a:solidFill>
                <a:schemeClr val="dk1"/>
              </a:solidFill>
              <a:effectLst/>
              <a:latin typeface="Arial" panose="020B0604020202020204" pitchFamily="34" charset="0"/>
              <a:ea typeface="+mn-ea"/>
              <a:cs typeface="Arial" panose="020B0604020202020204" pitchFamily="34" charset="0"/>
            </a:rPr>
            <a:t>De Minimis Indirect Cost Instructions</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u="sng">
              <a:solidFill>
                <a:srgbClr val="FF0000"/>
              </a:solidFill>
              <a:effectLst/>
              <a:latin typeface="Arial" panose="020B0604020202020204" pitchFamily="34" charset="0"/>
              <a:ea typeface="+mn-ea"/>
              <a:cs typeface="Arial" panose="020B0604020202020204" pitchFamily="34" charset="0"/>
            </a:rPr>
            <a:t>WARNING</a:t>
          </a:r>
          <a:r>
            <a:rPr lang="en-US" sz="1100" b="1">
              <a:solidFill>
                <a:srgbClr val="FF0000"/>
              </a:solidFill>
              <a:effectLst/>
              <a:latin typeface="Arial" panose="020B0604020202020204" pitchFamily="34" charset="0"/>
              <a:ea typeface="+mn-ea"/>
              <a:cs typeface="Arial" panose="020B0604020202020204" pitchFamily="34" charset="0"/>
            </a:rPr>
            <a:t>:</a:t>
          </a:r>
          <a:endParaRPr lang="en-US">
            <a:solidFill>
              <a:srgbClr val="FF0000"/>
            </a:solidFill>
            <a:effectLst/>
            <a:latin typeface="Arial" panose="020B0604020202020204" pitchFamily="34" charset="0"/>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Using the 10% de Minimus rate requires a clear understanding of how to calculate the rate. Basic information about calculating the 10% rate is included in </a:t>
          </a:r>
          <a:r>
            <a:rPr lang="en-US" sz="1100" b="1" i="1">
              <a:solidFill>
                <a:schemeClr val="dk1"/>
              </a:solidFill>
              <a:effectLst/>
              <a:latin typeface="Arial" panose="020B0604020202020204" pitchFamily="34" charset="0"/>
              <a:ea typeface="+mn-ea"/>
              <a:cs typeface="Arial" panose="020B0604020202020204" pitchFamily="34" charset="0"/>
            </a:rPr>
            <a:t>2 CFR 200: Uniform Administrative Requirements, Cost Principles, and Audit Requirements </a:t>
          </a:r>
          <a:r>
            <a:rPr lang="en-US" sz="1100" b="1">
              <a:solidFill>
                <a:schemeClr val="dk1"/>
              </a:solidFill>
              <a:effectLst/>
              <a:latin typeface="Arial" panose="020B0604020202020204" pitchFamily="34" charset="0"/>
              <a:ea typeface="+mn-ea"/>
              <a:cs typeface="Arial" panose="020B0604020202020204" pitchFamily="34" charset="0"/>
            </a:rPr>
            <a:t>(Uniform Guidance). Agencies should consider consulting a financial professional who is knowledgeable about this federal requirement before deciding whether to request this budget item. Some agencies may find it easier to request a pro-rated amount of direct expenses (e.g. a pro-rated amount of salaries, supplies &amp; operating, etc.) and include this in their grant request.</a:t>
          </a:r>
          <a:endParaRPr lang="en-US">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As described in Section §200.403 lf the Uniform Guidance,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the agency chooses to negotiate for a rate. </a:t>
          </a:r>
          <a:endParaRPr lang="en-US">
            <a:effectLst/>
            <a:latin typeface="Arial" panose="020B0604020202020204" pitchFamily="34" charset="0"/>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Any indirect costs charged to the grant should be included as a separate cost in the operating expenses budget category.  If your agency has a negotiated rate, a copy of the Indirect Cost Rate Agreement must be submitted with your contract budget. </a:t>
          </a: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Applicants may use an amount up to the ten percent (10%) de Minimis rate of their Modified Total Direct Costs (MTDC) base.   MTDC includes the cost of salaries, wages and fringe benefits of personnel that work directly on the project, and other operational costs such as supplies, printing, and travel that are directly related to the project. </a:t>
          </a: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The MTDC base cannot include equipment, capital expenditures, rental costs, charges for patient care, tuition remission, scholarships and fellowships, participant supports, or any Subawards, contracts, or consultant beyond the first $25,000.  </a:t>
          </a:r>
          <a:r>
            <a:rPr lang="en-US" sz="1100" b="1">
              <a:solidFill>
                <a:schemeClr val="dk1"/>
              </a:solidFill>
              <a:effectLst/>
              <a:latin typeface="Arial" panose="020B0604020202020204" pitchFamily="34" charset="0"/>
              <a:ea typeface="+mn-ea"/>
              <a:cs typeface="Arial" panose="020B0604020202020204" pitchFamily="34" charset="0"/>
            </a:rPr>
            <a:t>Applicants who request indirect costs using the 10% de Minimis rate must maintain documentation of the costs included in the rate which will be subject to review during monitoring and audits.   </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Complete the De Minimis Rate Calculation Form to show your de Minimus calculation and to certify that you have </a:t>
          </a:r>
          <a:r>
            <a:rPr lang="en-US" sz="1100" b="1">
              <a:solidFill>
                <a:schemeClr val="dk1"/>
              </a:solidFill>
              <a:effectLst/>
              <a:latin typeface="Arial" panose="020B0604020202020204" pitchFamily="34" charset="0"/>
              <a:ea typeface="+mn-ea"/>
              <a:cs typeface="Arial" panose="020B0604020202020204" pitchFamily="34" charset="0"/>
            </a:rPr>
            <a:t>NEVER</a:t>
          </a:r>
          <a:r>
            <a:rPr lang="en-US" sz="1100">
              <a:solidFill>
                <a:schemeClr val="dk1"/>
              </a:solidFill>
              <a:effectLst/>
              <a:latin typeface="Arial" panose="020B0604020202020204" pitchFamily="34" charset="0"/>
              <a:ea typeface="+mn-ea"/>
              <a:cs typeface="Arial" panose="020B0604020202020204" pitchFamily="34" charset="0"/>
            </a:rPr>
            <a:t> had a negotiated federal cost rate and that you will apply the rate to all of your federal grants, not just the federal grant received from the Criminal</a:t>
          </a:r>
          <a:r>
            <a:rPr lang="en-US" sz="1100" baseline="0">
              <a:solidFill>
                <a:schemeClr val="dk1"/>
              </a:solidFill>
              <a:effectLst/>
              <a:latin typeface="Arial" panose="020B0604020202020204" pitchFamily="34" charset="0"/>
              <a:ea typeface="+mn-ea"/>
              <a:cs typeface="Arial" panose="020B0604020202020204" pitchFamily="34" charset="0"/>
            </a:rPr>
            <a:t> Justice Coordinating Council, </a:t>
          </a:r>
          <a:r>
            <a:rPr lang="en-US" sz="1100">
              <a:solidFill>
                <a:schemeClr val="dk1"/>
              </a:solidFill>
              <a:effectLst/>
              <a:latin typeface="Arial" panose="020B0604020202020204" pitchFamily="34" charset="0"/>
              <a:ea typeface="+mn-ea"/>
              <a:cs typeface="Arial" panose="020B0604020202020204" pitchFamily="34" charset="0"/>
            </a:rPr>
            <a:t>until the agency chooses to negotiate for a rate. </a:t>
          </a:r>
        </a:p>
        <a:p>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p>
        <a:p>
          <a:endParaRPr lang="en-US"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65</xdr:row>
          <xdr:rowOff>47625</xdr:rowOff>
        </xdr:from>
        <xdr:to>
          <xdr:col>10</xdr:col>
          <xdr:colOff>342900</xdr:colOff>
          <xdr:row>115</xdr:row>
          <xdr:rowOff>142875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5118</xdr:colOff>
      <xdr:row>8</xdr:row>
      <xdr:rowOff>147721</xdr:rowOff>
    </xdr:from>
    <xdr:to>
      <xdr:col>4</xdr:col>
      <xdr:colOff>809897</xdr:colOff>
      <xdr:row>46</xdr:row>
      <xdr:rowOff>59871</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75232" y="2901807"/>
          <a:ext cx="7015079" cy="61170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solidFill>
                <a:srgbClr val="FF0000"/>
              </a:solidFill>
              <a:effectLst/>
              <a:latin typeface="Arial" panose="020B0604020202020204" pitchFamily="34" charset="0"/>
              <a:ea typeface="+mn-ea"/>
              <a:cs typeface="Arial" panose="020B0604020202020204" pitchFamily="34" charset="0"/>
            </a:rPr>
            <a:t>*</a:t>
          </a:r>
          <a:r>
            <a:rPr lang="en-US" sz="1100">
              <a:solidFill>
                <a:schemeClr val="dk1"/>
              </a:solidFill>
              <a:effectLst/>
              <a:latin typeface="Arial" panose="020B0604020202020204" pitchFamily="34" charset="0"/>
              <a:ea typeface="+mn-ea"/>
              <a:cs typeface="Arial" panose="020B0604020202020204" pitchFamily="34" charset="0"/>
            </a:rPr>
            <a:t> The MTDC base cannot include equipment, capital expenditures, rental costs, charges for patient care, tuition remission, scholarships and fellowships, participant support cost, or any Subawards, contracts, or consultant beyond the first $25,000.  </a:t>
          </a:r>
          <a:r>
            <a:rPr lang="en-US" sz="1100" b="1">
              <a:solidFill>
                <a:schemeClr val="dk1"/>
              </a:solidFill>
              <a:effectLst/>
              <a:latin typeface="Arial" panose="020B0604020202020204" pitchFamily="34" charset="0"/>
              <a:ea typeface="+mn-ea"/>
              <a:cs typeface="Arial" panose="020B0604020202020204" pitchFamily="34" charset="0"/>
            </a:rPr>
            <a:t>Applicants who request indirect costs using the 10% de Minimis rate must maintain documentation of the costs included in the rate which will be subject to review during monitoring and audits.   </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Equipment</a:t>
          </a:r>
          <a:r>
            <a:rPr lang="en-US" sz="1100" u="none">
              <a:solidFill>
                <a:schemeClr val="dk1"/>
              </a:solidFill>
              <a:effectLst/>
              <a:latin typeface="Arial" panose="020B0604020202020204" pitchFamily="34" charset="0"/>
              <a:ea typeface="+mn-ea"/>
              <a:cs typeface="Arial" panose="020B0604020202020204" pitchFamily="34" charset="0"/>
            </a:rPr>
            <a:t>:</a:t>
          </a:r>
          <a:r>
            <a:rPr lang="en-US" sz="1100">
              <a:solidFill>
                <a:schemeClr val="dk1"/>
              </a:solidFill>
              <a:effectLst/>
              <a:latin typeface="Arial" panose="020B0604020202020204" pitchFamily="34" charset="0"/>
              <a:ea typeface="+mn-ea"/>
              <a:cs typeface="Arial" panose="020B0604020202020204" pitchFamily="34" charset="0"/>
            </a:rPr>
            <a:t> any single item</a:t>
          </a:r>
          <a:r>
            <a:rPr lang="en-US" sz="1100" baseline="0">
              <a:solidFill>
                <a:schemeClr val="dk1"/>
              </a:solidFill>
              <a:effectLst/>
              <a:latin typeface="Arial" panose="020B0604020202020204" pitchFamily="34" charset="0"/>
              <a:ea typeface="+mn-ea"/>
              <a:cs typeface="Arial" panose="020B0604020202020204" pitchFamily="34" charset="0"/>
            </a:rPr>
            <a:t> equal to or greater than $5,000.</a:t>
          </a:r>
        </a:p>
        <a:p>
          <a:r>
            <a:rPr lang="en-US" sz="1100" baseline="0">
              <a:solidFill>
                <a:schemeClr val="dk1"/>
              </a:solidFill>
              <a:effectLst/>
              <a:latin typeface="Arial" panose="020B0604020202020204" pitchFamily="34" charset="0"/>
              <a:ea typeface="+mn-ea"/>
              <a:cs typeface="Arial" panose="020B0604020202020204" pitchFamily="34" charset="0"/>
            </a:rPr>
            <a:t> </a:t>
          </a:r>
        </a:p>
        <a:p>
          <a:r>
            <a:rPr lang="en-US" sz="1100" b="1" u="sng" baseline="0">
              <a:solidFill>
                <a:schemeClr val="dk1"/>
              </a:solidFill>
              <a:effectLst/>
              <a:latin typeface="Arial" panose="020B0604020202020204" pitchFamily="34" charset="0"/>
              <a:ea typeface="+mn-ea"/>
              <a:cs typeface="Arial" panose="020B0604020202020204" pitchFamily="34" charset="0"/>
            </a:rPr>
            <a:t>Capital Expenditures</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means expenditures to acquire capital assets or expenditures to make additions, improvements, modifications, replacements, rearrangements, reinstallations, renovations, or alterations to capital assets that materially increase their value or useful life.</a:t>
          </a:r>
        </a:p>
        <a:p>
          <a:endParaRPr lang="en-US" sz="1100" b="0" i="0">
            <a:solidFill>
              <a:schemeClr val="dk1"/>
            </a:solidFill>
            <a:effectLst/>
            <a:latin typeface="+mn-lt"/>
            <a:ea typeface="+mn-ea"/>
            <a:cs typeface="+mn-cs"/>
          </a:endParaRPr>
        </a:p>
        <a:p>
          <a:r>
            <a:rPr lang="en-US" sz="1100" b="1" u="sng">
              <a:solidFill>
                <a:schemeClr val="dk1"/>
              </a:solidFill>
              <a:effectLst/>
              <a:latin typeface="Arial" panose="020B0604020202020204" pitchFamily="34" charset="0"/>
              <a:ea typeface="+mn-ea"/>
              <a:cs typeface="Arial" panose="020B0604020202020204" pitchFamily="34" charset="0"/>
            </a:rPr>
            <a:t>Rental Costs</a:t>
          </a:r>
          <a:r>
            <a:rPr lang="en-US" sz="1100">
              <a:solidFill>
                <a:schemeClr val="dk1"/>
              </a:solidFill>
              <a:effectLst/>
              <a:latin typeface="Arial" panose="020B0604020202020204" pitchFamily="34" charset="0"/>
              <a:ea typeface="+mn-ea"/>
              <a:cs typeface="Arial" panose="020B0604020202020204" pitchFamily="34" charset="0"/>
            </a:rPr>
            <a:t>: Costs associated with leased space such as rent, utilities and maintenance.</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Charges for</a:t>
          </a:r>
          <a:r>
            <a:rPr lang="en-US" sz="1100" b="1" u="sng" baseline="0">
              <a:solidFill>
                <a:schemeClr val="dk1"/>
              </a:solidFill>
              <a:effectLst/>
              <a:latin typeface="Arial" panose="020B0604020202020204" pitchFamily="34" charset="0"/>
              <a:ea typeface="+mn-ea"/>
              <a:cs typeface="Arial" panose="020B0604020202020204" pitchFamily="34" charset="0"/>
            </a:rPr>
            <a:t> Patient Care</a:t>
          </a:r>
          <a:r>
            <a:rPr lang="en-US" sz="1100" baseline="0">
              <a:solidFill>
                <a:schemeClr val="dk1"/>
              </a:solidFill>
              <a:effectLst/>
              <a:latin typeface="Arial" panose="020B0604020202020204" pitchFamily="34" charset="0"/>
              <a:ea typeface="+mn-ea"/>
              <a:cs typeface="Arial" panose="020B0604020202020204" pitchFamily="34" charset="0"/>
            </a:rPr>
            <a:t>: Both inpatient and outpatient University hospital charges but not laboratory charges assessed through Recharge or Service centers even though the laboratory results may be used for patient care. Outpatient travel and volunteer incentive payments are not patient care costs and are subject to F&amp;A Costs.</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b="1" u="sng">
              <a:solidFill>
                <a:schemeClr val="dk1"/>
              </a:solidFill>
              <a:effectLst/>
              <a:latin typeface="Arial" panose="020B0604020202020204" pitchFamily="34" charset="0"/>
              <a:ea typeface="+mn-ea"/>
              <a:cs typeface="Arial" panose="020B0604020202020204" pitchFamily="34" charset="0"/>
            </a:rPr>
            <a:t>Tutition Remission</a:t>
          </a:r>
          <a:r>
            <a:rPr lang="en-US" sz="1100">
              <a:solidFill>
                <a:schemeClr val="dk1"/>
              </a:solidFill>
              <a:effectLst/>
              <a:latin typeface="Arial" panose="020B0604020202020204" pitchFamily="34" charset="0"/>
              <a:ea typeface="+mn-ea"/>
              <a:cs typeface="Arial" panose="020B0604020202020204" pitchFamily="34" charset="0"/>
            </a:rPr>
            <a:t>: Tuition charges paid to the UW (including the operating fee portion of tuition paid on behalf of Graduate Assistants).</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Scholarships</a:t>
          </a:r>
          <a:r>
            <a:rPr lang="en-US" sz="1100">
              <a:solidFill>
                <a:schemeClr val="dk1"/>
              </a:solidFill>
              <a:effectLst/>
              <a:latin typeface="Arial" panose="020B0604020202020204" pitchFamily="34" charset="0"/>
              <a:ea typeface="+mn-ea"/>
              <a:cs typeface="Arial" panose="020B0604020202020204" pitchFamily="34" charset="0"/>
            </a:rPr>
            <a:t>: is generally an amount paid or allowed to a student at an educational institution for the purpose of study.</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Fellowships</a:t>
          </a:r>
          <a:r>
            <a:rPr lang="en-US" sz="1100">
              <a:solidFill>
                <a:schemeClr val="dk1"/>
              </a:solidFill>
              <a:effectLst/>
              <a:latin typeface="Arial" panose="020B0604020202020204" pitchFamily="34" charset="0"/>
              <a:ea typeface="+mn-ea"/>
              <a:cs typeface="Arial" panose="020B0604020202020204" pitchFamily="34" charset="0"/>
            </a:rPr>
            <a:t>:</a:t>
          </a:r>
          <a:r>
            <a:rPr lang="en-US" sz="1100" baseline="0">
              <a:solidFill>
                <a:schemeClr val="dk1"/>
              </a:solidFill>
              <a:effectLst/>
              <a:latin typeface="Arial" panose="020B0604020202020204" pitchFamily="34" charset="0"/>
              <a:ea typeface="+mn-ea"/>
              <a:cs typeface="Arial" panose="020B0604020202020204" pitchFamily="34" charset="0"/>
            </a:rPr>
            <a:t> is generally an amount paid or allowed to an individual for the purpose of study or research.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u="sng">
              <a:solidFill>
                <a:schemeClr val="dk1"/>
              </a:solidFill>
              <a:effectLst/>
              <a:latin typeface="Arial" panose="020B0604020202020204" pitchFamily="34" charset="0"/>
              <a:ea typeface="+mn-ea"/>
              <a:cs typeface="Arial" panose="020B0604020202020204" pitchFamily="34" charset="0"/>
            </a:rPr>
            <a:t>Participant</a:t>
          </a:r>
          <a:r>
            <a:rPr lang="en-US" sz="1100" b="1" u="sng" baseline="0">
              <a:solidFill>
                <a:schemeClr val="dk1"/>
              </a:solidFill>
              <a:effectLst/>
              <a:latin typeface="Arial" panose="020B0604020202020204" pitchFamily="34" charset="0"/>
              <a:ea typeface="+mn-ea"/>
              <a:cs typeface="Arial" panose="020B0604020202020204" pitchFamily="34" charset="0"/>
            </a:rPr>
            <a:t> Support Costs</a:t>
          </a:r>
          <a:r>
            <a:rPr lang="en-US" sz="1100" baseline="0">
              <a:solidFill>
                <a:schemeClr val="dk1"/>
              </a:solidFill>
              <a:effectLst/>
              <a:latin typeface="Arial" panose="020B0604020202020204" pitchFamily="34" charset="0"/>
              <a:ea typeface="+mn-ea"/>
              <a:cs typeface="Arial" panose="020B0604020202020204" pitchFamily="34" charset="0"/>
            </a:rPr>
            <a:t>:  direct costs for stipends, subsistence allowance, travel allowances, or registration fees paid to or on behalf of a “Participant” in connection with sponsored-funded conferences or training projects. A Participant is someone whose function is to learn something.</a:t>
          </a:r>
        </a:p>
        <a:p>
          <a:endParaRPr lang="en-US" sz="1100" baseline="0">
            <a:solidFill>
              <a:schemeClr val="dk1"/>
            </a:solidFill>
            <a:effectLst/>
            <a:latin typeface="Arial" panose="020B0604020202020204" pitchFamily="34" charset="0"/>
            <a:ea typeface="+mn-ea"/>
            <a:cs typeface="Arial" panose="020B0604020202020204" pitchFamily="34" charset="0"/>
          </a:endParaRPr>
        </a:p>
        <a:p>
          <a:r>
            <a:rPr lang="en-US" sz="1100" b="1" u="sng" baseline="0">
              <a:solidFill>
                <a:schemeClr val="dk1"/>
              </a:solidFill>
              <a:effectLst/>
              <a:latin typeface="Arial" panose="020B0604020202020204" pitchFamily="34" charset="0"/>
              <a:ea typeface="+mn-ea"/>
              <a:cs typeface="Arial" panose="020B0604020202020204" pitchFamily="34" charset="0"/>
            </a:rPr>
            <a:t>Subawards/Contracts </a:t>
          </a:r>
          <a:r>
            <a:rPr lang="en-US" sz="1100" b="0" i="1" u="sng" baseline="0">
              <a:solidFill>
                <a:schemeClr val="dk1"/>
              </a:solidFill>
              <a:effectLst/>
              <a:latin typeface="Arial" panose="020B0604020202020204" pitchFamily="34" charset="0"/>
              <a:ea typeface="+mn-ea"/>
              <a:cs typeface="Arial" panose="020B0604020202020204" pitchFamily="34" charset="0"/>
            </a:rPr>
            <a:t>(over $25,000)</a:t>
          </a:r>
          <a:r>
            <a:rPr lang="en-US" sz="1100" baseline="0">
              <a:solidFill>
                <a:schemeClr val="dk1"/>
              </a:solidFill>
              <a:effectLst/>
              <a:latin typeface="Arial" panose="020B0604020202020204" pitchFamily="34" charset="0"/>
              <a:ea typeface="+mn-ea"/>
              <a:cs typeface="Arial" panose="020B0604020202020204" pitchFamily="34" charset="0"/>
            </a:rPr>
            <a:t>: an award provided by a pass-through entity to a subrecipient for the subrecipient to carry out part of a Federal award received by the pass-through entity. It does not include payments to a contractor or payments to an individual that is a beneficiary of a Federal program. A subaward may be provided through any form of legal agreement, including an agreement that the pass-through entity considers a contract.</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p>
        <a:p>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10"/>
  <sheetViews>
    <sheetView tabSelected="1" zoomScale="130" zoomScaleNormal="130" workbookViewId="0">
      <selection activeCell="D3" sqref="D3:F3"/>
    </sheetView>
  </sheetViews>
  <sheetFormatPr defaultColWidth="0" defaultRowHeight="12.75" zeroHeight="1" x14ac:dyDescent="0.2"/>
  <cols>
    <col min="1" max="1" width="3.140625" style="2" customWidth="1"/>
    <col min="2" max="4" width="8.85546875" style="2" customWidth="1"/>
    <col min="5" max="5" width="18.140625" style="2" customWidth="1"/>
    <col min="6" max="6" width="17.28515625" style="2" customWidth="1"/>
    <col min="7" max="7" width="13" style="2" customWidth="1"/>
    <col min="8" max="8" width="12.42578125" style="2" bestFit="1" customWidth="1"/>
    <col min="9" max="9" width="14.5703125" style="2" customWidth="1"/>
    <col min="10" max="10" width="15.85546875" style="2" customWidth="1"/>
    <col min="11" max="11" width="17.140625" style="2" customWidth="1"/>
    <col min="12" max="12" width="14" style="2" bestFit="1" customWidth="1"/>
    <col min="13" max="13" width="3.28515625" style="2" customWidth="1"/>
    <col min="14" max="14" width="5" style="2" hidden="1" customWidth="1"/>
    <col min="15" max="15" width="3.5703125" style="2" hidden="1" customWidth="1"/>
    <col min="16" max="16" width="2.85546875" style="2" hidden="1" customWidth="1"/>
    <col min="17" max="17" width="4.7109375" style="2" hidden="1" customWidth="1"/>
    <col min="18" max="20" width="8.85546875" style="2" hidden="1" customWidth="1"/>
    <col min="21" max="21" width="15" style="2" hidden="1" customWidth="1"/>
    <col min="22" max="16384" width="8.85546875" style="2" hidden="1"/>
  </cols>
  <sheetData>
    <row r="1" spans="2:26" ht="50.25" customHeight="1" x14ac:dyDescent="0.2">
      <c r="B1" s="382" t="s">
        <v>55</v>
      </c>
      <c r="C1" s="382"/>
      <c r="D1" s="382"/>
      <c r="E1" s="382"/>
      <c r="F1" s="382"/>
      <c r="G1" s="382"/>
      <c r="H1" s="382"/>
      <c r="I1" s="382"/>
      <c r="J1" s="382"/>
      <c r="K1" s="382"/>
      <c r="L1" s="382"/>
    </row>
    <row r="2" spans="2:26" ht="13.5" customHeight="1" thickBot="1" x14ac:dyDescent="0.35">
      <c r="F2" s="12"/>
      <c r="I2" s="12"/>
      <c r="R2" s="2" t="s">
        <v>63</v>
      </c>
      <c r="T2" s="2" t="s">
        <v>106</v>
      </c>
      <c r="W2" s="94" t="s">
        <v>76</v>
      </c>
      <c r="Y2" s="99" t="s">
        <v>4</v>
      </c>
    </row>
    <row r="3" spans="2:26" ht="13.5" customHeight="1" thickBot="1" x14ac:dyDescent="0.35">
      <c r="B3" s="305" t="s">
        <v>56</v>
      </c>
      <c r="C3" s="306"/>
      <c r="D3" s="312"/>
      <c r="E3" s="313"/>
      <c r="F3" s="314"/>
      <c r="I3" s="12"/>
      <c r="R3" s="2" t="s">
        <v>65</v>
      </c>
      <c r="T3" s="22" t="s">
        <v>101</v>
      </c>
      <c r="W3" s="94" t="s">
        <v>77</v>
      </c>
      <c r="Y3" s="99" t="s">
        <v>6</v>
      </c>
    </row>
    <row r="4" spans="2:26" ht="13.5" customHeight="1" thickBot="1" x14ac:dyDescent="0.35">
      <c r="B4" s="305" t="s">
        <v>83</v>
      </c>
      <c r="C4" s="306"/>
      <c r="D4" s="312"/>
      <c r="E4" s="313"/>
      <c r="F4" s="314"/>
      <c r="I4" s="12"/>
      <c r="R4" s="2" t="s">
        <v>64</v>
      </c>
      <c r="T4" s="2" t="s">
        <v>117</v>
      </c>
      <c r="W4" s="94" t="s">
        <v>112</v>
      </c>
      <c r="Y4" s="99" t="s">
        <v>20</v>
      </c>
    </row>
    <row r="5" spans="2:26" ht="13.5" customHeight="1" thickBot="1" x14ac:dyDescent="0.35">
      <c r="B5" s="305" t="s">
        <v>109</v>
      </c>
      <c r="C5" s="306"/>
      <c r="D5" s="312"/>
      <c r="E5" s="313"/>
      <c r="F5" s="314"/>
      <c r="I5" s="12"/>
      <c r="T5" s="2" t="s">
        <v>111</v>
      </c>
      <c r="W5" s="94" t="s">
        <v>113</v>
      </c>
      <c r="Y5" s="102" t="s">
        <v>5</v>
      </c>
    </row>
    <row r="6" spans="2:26" ht="13.5" customHeight="1" thickBot="1" x14ac:dyDescent="0.25">
      <c r="B6" s="305" t="s">
        <v>57</v>
      </c>
      <c r="C6" s="306"/>
      <c r="D6" s="312"/>
      <c r="E6" s="313"/>
      <c r="F6" s="314"/>
      <c r="T6" s="22" t="s">
        <v>100</v>
      </c>
      <c r="W6" s="94" t="s">
        <v>114</v>
      </c>
    </row>
    <row r="7" spans="2:26" ht="13.5" thickBot="1" x14ac:dyDescent="0.25">
      <c r="T7" s="22" t="s">
        <v>103</v>
      </c>
    </row>
    <row r="8" spans="2:26" ht="12.75" customHeight="1" x14ac:dyDescent="0.2">
      <c r="B8" s="332" t="s">
        <v>98</v>
      </c>
      <c r="C8" s="333"/>
      <c r="D8" s="333"/>
      <c r="E8" s="333"/>
      <c r="F8" s="333"/>
      <c r="G8" s="333"/>
      <c r="H8" s="333"/>
      <c r="I8" s="333"/>
      <c r="J8" s="333"/>
      <c r="K8" s="333"/>
      <c r="L8" s="334"/>
      <c r="M8" s="36"/>
      <c r="N8" s="36"/>
      <c r="O8" s="36"/>
      <c r="P8" s="22"/>
      <c r="Q8" s="22"/>
      <c r="R8" s="22"/>
      <c r="S8" s="22"/>
      <c r="T8" s="22" t="s">
        <v>59</v>
      </c>
    </row>
    <row r="9" spans="2:26" ht="17.25" customHeight="1" x14ac:dyDescent="0.2">
      <c r="B9" s="383"/>
      <c r="C9" s="384"/>
      <c r="D9" s="384"/>
      <c r="E9" s="384"/>
      <c r="F9" s="384"/>
      <c r="G9" s="384"/>
      <c r="H9" s="384"/>
      <c r="I9" s="384"/>
      <c r="J9" s="384"/>
      <c r="K9" s="384"/>
      <c r="L9" s="385"/>
      <c r="M9" s="36"/>
      <c r="N9" s="36"/>
      <c r="O9" s="36"/>
      <c r="P9" s="22"/>
      <c r="Q9" s="22"/>
      <c r="R9" s="22"/>
      <c r="S9" s="22"/>
      <c r="T9" s="22" t="s">
        <v>99</v>
      </c>
    </row>
    <row r="10" spans="2:26" ht="15.75" customHeight="1" thickBot="1" x14ac:dyDescent="0.25">
      <c r="B10" s="335"/>
      <c r="C10" s="336"/>
      <c r="D10" s="336"/>
      <c r="E10" s="336"/>
      <c r="F10" s="336"/>
      <c r="G10" s="336"/>
      <c r="H10" s="336"/>
      <c r="I10" s="336"/>
      <c r="J10" s="336"/>
      <c r="K10" s="336"/>
      <c r="L10" s="337"/>
      <c r="M10" s="36"/>
      <c r="N10" s="36"/>
      <c r="O10" s="36"/>
      <c r="P10" s="22"/>
      <c r="Q10" s="22"/>
      <c r="R10" s="22"/>
      <c r="S10" s="22"/>
      <c r="T10" s="2" t="s">
        <v>105</v>
      </c>
      <c r="W10" s="2" t="s">
        <v>70</v>
      </c>
      <c r="Y10" s="2" t="s">
        <v>81</v>
      </c>
      <c r="Z10" s="2" t="s">
        <v>81</v>
      </c>
    </row>
    <row r="11" spans="2:26" ht="13.5" thickBot="1" x14ac:dyDescent="0.25">
      <c r="O11" s="22"/>
      <c r="P11" s="22"/>
      <c r="Q11" s="22"/>
      <c r="R11" s="22"/>
      <c r="S11" s="22"/>
      <c r="T11" s="2" t="s">
        <v>104</v>
      </c>
      <c r="W11" s="94" t="s">
        <v>23</v>
      </c>
      <c r="Y11" s="2" t="s">
        <v>82</v>
      </c>
      <c r="Z11" s="2" t="s">
        <v>12</v>
      </c>
    </row>
    <row r="12" spans="2:26" ht="22.5" customHeight="1" x14ac:dyDescent="0.2">
      <c r="B12" s="386" t="s">
        <v>60</v>
      </c>
      <c r="C12" s="387"/>
      <c r="D12" s="387"/>
      <c r="E12" s="387"/>
      <c r="F12" s="387"/>
      <c r="G12" s="387"/>
      <c r="H12" s="387"/>
      <c r="I12" s="387"/>
      <c r="J12" s="387"/>
      <c r="K12" s="387"/>
      <c r="L12" s="388"/>
      <c r="M12" s="42"/>
      <c r="N12" s="42"/>
      <c r="O12" s="42"/>
      <c r="P12" s="22"/>
      <c r="Q12" s="22"/>
      <c r="R12" s="22"/>
      <c r="S12" s="22"/>
      <c r="T12" s="2" t="s">
        <v>196</v>
      </c>
      <c r="W12" s="94" t="s">
        <v>24</v>
      </c>
      <c r="Y12" s="2" t="s">
        <v>12</v>
      </c>
    </row>
    <row r="13" spans="2:26" ht="19.5" customHeight="1" x14ac:dyDescent="0.2">
      <c r="B13" s="389"/>
      <c r="C13" s="390"/>
      <c r="D13" s="390"/>
      <c r="E13" s="390"/>
      <c r="F13" s="390"/>
      <c r="G13" s="390"/>
      <c r="H13" s="390"/>
      <c r="I13" s="390"/>
      <c r="J13" s="390"/>
      <c r="K13" s="390"/>
      <c r="L13" s="391"/>
      <c r="M13" s="42"/>
      <c r="N13" s="42"/>
      <c r="O13" s="42"/>
      <c r="P13" s="22"/>
      <c r="Q13" s="22"/>
      <c r="R13" s="22"/>
      <c r="S13" s="22"/>
      <c r="T13" s="2" t="s">
        <v>78</v>
      </c>
      <c r="W13" s="94" t="s">
        <v>25</v>
      </c>
    </row>
    <row r="14" spans="2:26" ht="23.25" customHeight="1" thickBot="1" x14ac:dyDescent="0.25">
      <c r="B14" s="392"/>
      <c r="C14" s="393"/>
      <c r="D14" s="393"/>
      <c r="E14" s="393"/>
      <c r="F14" s="393"/>
      <c r="G14" s="393"/>
      <c r="H14" s="393"/>
      <c r="I14" s="393"/>
      <c r="J14" s="393"/>
      <c r="K14" s="393"/>
      <c r="L14" s="394"/>
      <c r="M14" s="42"/>
      <c r="N14" s="42"/>
      <c r="O14" s="42"/>
      <c r="P14" s="22"/>
      <c r="Q14" s="22"/>
      <c r="R14" s="22"/>
      <c r="S14" s="22"/>
      <c r="T14" s="2" t="s">
        <v>87</v>
      </c>
    </row>
    <row r="15" spans="2:26" ht="13.5" thickBot="1" x14ac:dyDescent="0.25">
      <c r="O15" s="43"/>
      <c r="T15" s="2" t="s">
        <v>116</v>
      </c>
    </row>
    <row r="16" spans="2:26" ht="12" customHeight="1" x14ac:dyDescent="0.2">
      <c r="B16" s="315" t="s">
        <v>47</v>
      </c>
      <c r="C16" s="316"/>
      <c r="D16" s="316"/>
      <c r="E16" s="316"/>
      <c r="F16" s="316"/>
      <c r="G16" s="316"/>
      <c r="H16" s="316"/>
      <c r="I16" s="316"/>
      <c r="J16" s="316"/>
      <c r="K16" s="316"/>
      <c r="L16" s="317"/>
      <c r="O16" s="44"/>
      <c r="T16" s="2" t="s">
        <v>58</v>
      </c>
    </row>
    <row r="17" spans="2:20" ht="18" customHeight="1" thickBot="1" x14ac:dyDescent="0.25">
      <c r="B17" s="318"/>
      <c r="C17" s="319"/>
      <c r="D17" s="319"/>
      <c r="E17" s="319"/>
      <c r="F17" s="319"/>
      <c r="G17" s="319"/>
      <c r="H17" s="319"/>
      <c r="I17" s="319"/>
      <c r="J17" s="319"/>
      <c r="K17" s="319"/>
      <c r="L17" s="320"/>
      <c r="O17" s="44"/>
      <c r="T17" s="22" t="s">
        <v>102</v>
      </c>
    </row>
    <row r="18" spans="2:20" ht="13.5" thickBot="1" x14ac:dyDescent="0.25">
      <c r="F18" s="307"/>
      <c r="G18" s="307"/>
      <c r="H18" s="307"/>
      <c r="O18" s="44"/>
      <c r="T18" s="2" t="s">
        <v>199</v>
      </c>
    </row>
    <row r="19" spans="2:20" ht="39.75" customHeight="1" x14ac:dyDescent="0.2">
      <c r="B19" s="321" t="s">
        <v>21</v>
      </c>
      <c r="C19" s="322"/>
      <c r="D19" s="322"/>
      <c r="E19" s="322"/>
      <c r="F19" s="309" t="s">
        <v>22</v>
      </c>
      <c r="G19" s="266"/>
      <c r="H19" s="13" t="s">
        <v>66</v>
      </c>
      <c r="I19" s="13" t="s">
        <v>67</v>
      </c>
      <c r="J19" s="13" t="s">
        <v>68</v>
      </c>
      <c r="K19" s="14" t="s">
        <v>1</v>
      </c>
      <c r="L19" s="10" t="s">
        <v>80</v>
      </c>
      <c r="N19" s="44"/>
    </row>
    <row r="20" spans="2:20" s="94" customFormat="1" ht="13.5" customHeight="1" x14ac:dyDescent="0.2">
      <c r="B20" s="252"/>
      <c r="C20" s="253"/>
      <c r="D20" s="253"/>
      <c r="E20" s="254"/>
      <c r="F20" s="308"/>
      <c r="G20" s="253"/>
      <c r="H20" s="67"/>
      <c r="I20" s="68"/>
      <c r="J20" s="73"/>
      <c r="K20" s="67">
        <f>INT(H20*I20)</f>
        <v>0</v>
      </c>
      <c r="L20" s="81"/>
      <c r="M20" s="96"/>
      <c r="N20" s="96"/>
      <c r="P20" s="96"/>
      <c r="R20" s="94" t="b">
        <f t="shared" ref="R20:R24" si="0">IF(L20="In-Kind", K20)</f>
        <v>0</v>
      </c>
    </row>
    <row r="21" spans="2:20" s="94" customFormat="1" ht="13.5" customHeight="1" x14ac:dyDescent="0.2">
      <c r="B21" s="252"/>
      <c r="C21" s="253"/>
      <c r="D21" s="253"/>
      <c r="E21" s="254"/>
      <c r="F21" s="308"/>
      <c r="G21" s="253"/>
      <c r="H21" s="67"/>
      <c r="I21" s="68"/>
      <c r="J21" s="73"/>
      <c r="K21" s="67">
        <f>INT(H21*I21)</f>
        <v>0</v>
      </c>
      <c r="L21" s="81"/>
      <c r="M21" s="96"/>
      <c r="N21" s="96"/>
      <c r="P21" s="96"/>
      <c r="R21" s="94" t="b">
        <f t="shared" si="0"/>
        <v>0</v>
      </c>
    </row>
    <row r="22" spans="2:20" s="94" customFormat="1" ht="13.5" customHeight="1" x14ac:dyDescent="0.2">
      <c r="B22" s="252"/>
      <c r="C22" s="253"/>
      <c r="D22" s="253"/>
      <c r="E22" s="254"/>
      <c r="F22" s="308"/>
      <c r="G22" s="253"/>
      <c r="H22" s="67"/>
      <c r="I22" s="68"/>
      <c r="J22" s="73"/>
      <c r="K22" s="67">
        <f>INT(H22*I22)</f>
        <v>0</v>
      </c>
      <c r="L22" s="81"/>
      <c r="M22" s="96"/>
      <c r="N22" s="96"/>
      <c r="P22" s="96"/>
      <c r="R22" s="94" t="b">
        <f t="shared" ref="R22" si="1">IF(L22="In-Kind", K22)</f>
        <v>0</v>
      </c>
    </row>
    <row r="23" spans="2:20" s="94" customFormat="1" ht="13.5" customHeight="1" x14ac:dyDescent="0.2">
      <c r="B23" s="252"/>
      <c r="C23" s="253"/>
      <c r="D23" s="253"/>
      <c r="E23" s="254"/>
      <c r="F23" s="308"/>
      <c r="G23" s="253"/>
      <c r="H23" s="67"/>
      <c r="I23" s="68"/>
      <c r="J23" s="73"/>
      <c r="K23" s="67">
        <f t="shared" ref="K23" si="2">INT(H23*I23)</f>
        <v>0</v>
      </c>
      <c r="L23" s="81"/>
      <c r="M23" s="96"/>
      <c r="N23" s="96"/>
      <c r="P23" s="96"/>
      <c r="R23" s="94" t="b">
        <f t="shared" ref="R23" si="3">IF(L23="In-Kind", K23)</f>
        <v>0</v>
      </c>
    </row>
    <row r="24" spans="2:20" s="94" customFormat="1" ht="13.5" customHeight="1" x14ac:dyDescent="0.2">
      <c r="B24" s="252"/>
      <c r="C24" s="253"/>
      <c r="D24" s="253"/>
      <c r="E24" s="254"/>
      <c r="F24" s="308"/>
      <c r="G24" s="253"/>
      <c r="H24" s="67"/>
      <c r="I24" s="68"/>
      <c r="J24" s="73"/>
      <c r="K24" s="67">
        <f t="shared" ref="K24:K25" si="4">INT(H24*I24)</f>
        <v>0</v>
      </c>
      <c r="L24" s="81"/>
      <c r="M24" s="96"/>
      <c r="N24" s="96"/>
      <c r="P24" s="96"/>
      <c r="R24" s="94" t="b">
        <f t="shared" si="0"/>
        <v>0</v>
      </c>
    </row>
    <row r="25" spans="2:20" s="94" customFormat="1" ht="13.5" customHeight="1" thickBot="1" x14ac:dyDescent="0.25">
      <c r="B25" s="406"/>
      <c r="C25" s="311"/>
      <c r="D25" s="311"/>
      <c r="E25" s="407"/>
      <c r="F25" s="310"/>
      <c r="G25" s="311"/>
      <c r="H25" s="69"/>
      <c r="I25" s="70"/>
      <c r="J25" s="74"/>
      <c r="K25" s="69">
        <f t="shared" si="4"/>
        <v>0</v>
      </c>
      <c r="L25" s="82"/>
      <c r="M25" s="106"/>
      <c r="N25" s="96"/>
      <c r="P25" s="106"/>
      <c r="R25" s="94" t="b">
        <f>IF(L25="In-Kind", K25)</f>
        <v>0</v>
      </c>
    </row>
    <row r="26" spans="2:20" ht="13.5" customHeight="1" thickBot="1" x14ac:dyDescent="0.25">
      <c r="E26" s="307"/>
      <c r="F26" s="307"/>
      <c r="G26" s="307"/>
      <c r="M26" s="45"/>
      <c r="N26" s="45"/>
      <c r="O26" s="3"/>
      <c r="R26" s="2">
        <f>SUM(R20:R25)</f>
        <v>0</v>
      </c>
    </row>
    <row r="27" spans="2:20" ht="45" customHeight="1" x14ac:dyDescent="0.2">
      <c r="B27" s="265" t="s">
        <v>21</v>
      </c>
      <c r="C27" s="266"/>
      <c r="D27" s="266"/>
      <c r="E27" s="309" t="s">
        <v>22</v>
      </c>
      <c r="F27" s="331"/>
      <c r="G27" s="13" t="s">
        <v>69</v>
      </c>
      <c r="H27" s="13" t="s">
        <v>71</v>
      </c>
      <c r="I27" s="13" t="s">
        <v>75</v>
      </c>
      <c r="J27" s="13" t="s">
        <v>68</v>
      </c>
      <c r="K27" s="14" t="s">
        <v>1</v>
      </c>
      <c r="L27" s="10" t="s">
        <v>80</v>
      </c>
      <c r="M27" s="45"/>
      <c r="N27" s="3"/>
      <c r="P27" s="45"/>
    </row>
    <row r="28" spans="2:20" s="94" customFormat="1" ht="13.5" customHeight="1" x14ac:dyDescent="0.2">
      <c r="B28" s="323"/>
      <c r="C28" s="324"/>
      <c r="D28" s="324"/>
      <c r="E28" s="308"/>
      <c r="F28" s="254"/>
      <c r="G28" s="67"/>
      <c r="H28" s="71"/>
      <c r="I28" s="71"/>
      <c r="J28" s="73"/>
      <c r="K28" s="67">
        <f>SUM(G28*H28*I28)</f>
        <v>0</v>
      </c>
      <c r="L28" s="83"/>
      <c r="R28" s="94" t="b">
        <f t="shared" ref="R28:R34" si="5">IF(L28="In-Kind", K28)</f>
        <v>0</v>
      </c>
    </row>
    <row r="29" spans="2:20" s="94" customFormat="1" ht="13.5" customHeight="1" x14ac:dyDescent="0.2">
      <c r="B29" s="323"/>
      <c r="C29" s="324"/>
      <c r="D29" s="324"/>
      <c r="E29" s="308"/>
      <c r="F29" s="254"/>
      <c r="G29" s="67"/>
      <c r="H29" s="71"/>
      <c r="I29" s="71"/>
      <c r="J29" s="73"/>
      <c r="K29" s="67">
        <f t="shared" ref="K29" si="6">SUM(G29*H29*I29)</f>
        <v>0</v>
      </c>
      <c r="L29" s="83"/>
      <c r="R29" s="94" t="b">
        <f t="shared" ref="R29" si="7">IF(L29="In-Kind", K29)</f>
        <v>0</v>
      </c>
    </row>
    <row r="30" spans="2:20" s="94" customFormat="1" ht="13.5" customHeight="1" x14ac:dyDescent="0.2">
      <c r="B30" s="323"/>
      <c r="C30" s="324"/>
      <c r="D30" s="324"/>
      <c r="E30" s="308"/>
      <c r="F30" s="254"/>
      <c r="G30" s="67"/>
      <c r="H30" s="71"/>
      <c r="I30" s="71"/>
      <c r="J30" s="73"/>
      <c r="K30" s="67">
        <f t="shared" ref="K30:K34" si="8">SUM(G30*H30*I30)</f>
        <v>0</v>
      </c>
      <c r="L30" s="83"/>
      <c r="R30" s="94" t="b">
        <f t="shared" si="5"/>
        <v>0</v>
      </c>
    </row>
    <row r="31" spans="2:20" s="94" customFormat="1" ht="13.5" customHeight="1" x14ac:dyDescent="0.2">
      <c r="B31" s="323"/>
      <c r="C31" s="324"/>
      <c r="D31" s="324"/>
      <c r="E31" s="308"/>
      <c r="F31" s="254"/>
      <c r="G31" s="67"/>
      <c r="H31" s="71"/>
      <c r="I31" s="71"/>
      <c r="J31" s="73"/>
      <c r="K31" s="67">
        <f>SUM(G31*H31*I31)</f>
        <v>0</v>
      </c>
      <c r="L31" s="83"/>
      <c r="R31" s="94" t="b">
        <f t="shared" ref="R31:R33" si="9">IF(L31="In-Kind", K31)</f>
        <v>0</v>
      </c>
    </row>
    <row r="32" spans="2:20" s="94" customFormat="1" ht="13.5" customHeight="1" x14ac:dyDescent="0.2">
      <c r="B32" s="323"/>
      <c r="C32" s="324"/>
      <c r="D32" s="324"/>
      <c r="E32" s="308"/>
      <c r="F32" s="254"/>
      <c r="G32" s="67"/>
      <c r="H32" s="71"/>
      <c r="I32" s="71"/>
      <c r="J32" s="73"/>
      <c r="K32" s="67">
        <f t="shared" ref="K32:K33" si="10">SUM(G32*H32*I32)</f>
        <v>0</v>
      </c>
      <c r="L32" s="83"/>
      <c r="R32" s="94" t="b">
        <f t="shared" si="9"/>
        <v>0</v>
      </c>
    </row>
    <row r="33" spans="1:18" s="94" customFormat="1" ht="13.5" customHeight="1" x14ac:dyDescent="0.2">
      <c r="B33" s="323"/>
      <c r="C33" s="324"/>
      <c r="D33" s="324"/>
      <c r="E33" s="308"/>
      <c r="F33" s="254"/>
      <c r="G33" s="67"/>
      <c r="H33" s="71"/>
      <c r="I33" s="71"/>
      <c r="J33" s="73"/>
      <c r="K33" s="67">
        <f t="shared" si="10"/>
        <v>0</v>
      </c>
      <c r="L33" s="83"/>
      <c r="R33" s="94" t="b">
        <f t="shared" si="9"/>
        <v>0</v>
      </c>
    </row>
    <row r="34" spans="1:18" s="94" customFormat="1" ht="13.5" customHeight="1" thickBot="1" x14ac:dyDescent="0.25">
      <c r="B34" s="402"/>
      <c r="C34" s="403"/>
      <c r="D34" s="403"/>
      <c r="E34" s="310"/>
      <c r="F34" s="407"/>
      <c r="G34" s="69"/>
      <c r="H34" s="72"/>
      <c r="I34" s="93"/>
      <c r="J34" s="73"/>
      <c r="K34" s="136">
        <f t="shared" si="8"/>
        <v>0</v>
      </c>
      <c r="L34" s="84"/>
      <c r="R34" s="94" t="b">
        <f t="shared" si="5"/>
        <v>0</v>
      </c>
    </row>
    <row r="35" spans="1:18" ht="13.5" thickBot="1" x14ac:dyDescent="0.25">
      <c r="F35" s="15"/>
      <c r="G35" s="15"/>
      <c r="H35" s="16"/>
      <c r="I35" s="289" t="s">
        <v>46</v>
      </c>
      <c r="J35" s="290"/>
      <c r="K35" s="21">
        <f>SUM(K20:K34)</f>
        <v>0</v>
      </c>
      <c r="O35" s="3"/>
      <c r="R35" s="2">
        <f>SUM(R28:R34)</f>
        <v>0</v>
      </c>
    </row>
    <row r="36" spans="1:18" ht="12" customHeight="1" thickBot="1" x14ac:dyDescent="0.25">
      <c r="A36" s="22"/>
      <c r="B36" s="46"/>
      <c r="C36" s="46"/>
      <c r="D36" s="46"/>
      <c r="E36" s="22"/>
      <c r="F36" s="22"/>
      <c r="G36" s="22"/>
      <c r="H36" s="47"/>
      <c r="I36" s="22"/>
      <c r="M36" s="3"/>
      <c r="N36" s="3"/>
      <c r="O36" s="3"/>
      <c r="P36" s="3"/>
    </row>
    <row r="37" spans="1:18" ht="25.5" customHeight="1" x14ac:dyDescent="0.2">
      <c r="B37" s="332" t="s">
        <v>119</v>
      </c>
      <c r="C37" s="333"/>
      <c r="D37" s="333"/>
      <c r="E37" s="333"/>
      <c r="F37" s="333"/>
      <c r="G37" s="333"/>
      <c r="H37" s="333"/>
      <c r="I37" s="333"/>
      <c r="J37" s="333"/>
      <c r="K37" s="334"/>
      <c r="O37" s="3"/>
      <c r="P37" s="3"/>
    </row>
    <row r="38" spans="1:18" ht="18" customHeight="1" thickBot="1" x14ac:dyDescent="0.25">
      <c r="B38" s="335"/>
      <c r="C38" s="336"/>
      <c r="D38" s="336"/>
      <c r="E38" s="336"/>
      <c r="F38" s="336"/>
      <c r="G38" s="336"/>
      <c r="H38" s="336"/>
      <c r="I38" s="336"/>
      <c r="J38" s="336"/>
      <c r="K38" s="337"/>
      <c r="L38" s="3"/>
      <c r="O38" s="3"/>
      <c r="P38" s="3"/>
    </row>
    <row r="39" spans="1:18" ht="12" customHeight="1" thickBot="1" x14ac:dyDescent="0.25">
      <c r="F39" s="307"/>
      <c r="G39" s="307"/>
      <c r="H39" s="307"/>
      <c r="L39" s="3"/>
      <c r="O39" s="3"/>
      <c r="P39" s="3"/>
    </row>
    <row r="40" spans="1:18" ht="13.5" thickBot="1" x14ac:dyDescent="0.25">
      <c r="B40" s="339"/>
      <c r="C40" s="339"/>
      <c r="D40" s="339"/>
      <c r="E40" s="339"/>
      <c r="F40" s="91" t="s">
        <v>48</v>
      </c>
      <c r="G40" s="66" t="s">
        <v>49</v>
      </c>
      <c r="H40" s="66" t="s">
        <v>50</v>
      </c>
      <c r="I40" s="107" t="s">
        <v>79</v>
      </c>
      <c r="K40" s="3"/>
    </row>
    <row r="41" spans="1:18" ht="12" customHeight="1" thickBot="1" x14ac:dyDescent="0.25">
      <c r="B41" s="408" t="s">
        <v>95</v>
      </c>
      <c r="C41" s="409"/>
      <c r="D41" s="409"/>
      <c r="E41" s="409"/>
      <c r="F41" s="133"/>
      <c r="G41" s="134"/>
      <c r="H41" s="132">
        <f>F41*G41</f>
        <v>0</v>
      </c>
      <c r="I41" s="85" t="s">
        <v>82</v>
      </c>
      <c r="K41" s="3"/>
      <c r="L41" s="3"/>
      <c r="R41" s="2">
        <f>IF(I41="In-Kind", H41)</f>
        <v>0</v>
      </c>
    </row>
    <row r="42" spans="1:18" ht="12" customHeight="1" thickBot="1" x14ac:dyDescent="0.25">
      <c r="F42" s="240" t="s">
        <v>51</v>
      </c>
      <c r="G42" s="410"/>
      <c r="H42" s="135">
        <f>H41</f>
        <v>0</v>
      </c>
      <c r="I42" s="22"/>
      <c r="M42" s="3"/>
      <c r="N42" s="3"/>
      <c r="O42" s="3"/>
      <c r="P42" s="3"/>
    </row>
    <row r="43" spans="1:18" ht="12" customHeight="1" thickBot="1" x14ac:dyDescent="0.25">
      <c r="A43" s="22"/>
      <c r="B43" s="46"/>
      <c r="C43" s="46"/>
      <c r="D43" s="46"/>
      <c r="E43" s="22"/>
      <c r="F43" s="22"/>
      <c r="G43" s="22"/>
      <c r="H43" s="47"/>
      <c r="I43" s="22"/>
      <c r="M43" s="3"/>
      <c r="N43" s="3"/>
      <c r="O43" s="3"/>
      <c r="P43" s="3"/>
    </row>
    <row r="44" spans="1:18" ht="24.75" customHeight="1" x14ac:dyDescent="0.2">
      <c r="B44" s="332" t="s">
        <v>54</v>
      </c>
      <c r="C44" s="333"/>
      <c r="D44" s="333"/>
      <c r="E44" s="333"/>
      <c r="F44" s="333"/>
      <c r="G44" s="333"/>
      <c r="H44" s="333"/>
      <c r="I44" s="333"/>
      <c r="J44" s="333"/>
      <c r="K44" s="334"/>
      <c r="L44" s="22"/>
      <c r="O44" s="3"/>
      <c r="P44" s="3"/>
    </row>
    <row r="45" spans="1:18" ht="27.95" customHeight="1" thickBot="1" x14ac:dyDescent="0.25">
      <c r="B45" s="335"/>
      <c r="C45" s="336"/>
      <c r="D45" s="336"/>
      <c r="E45" s="336"/>
      <c r="F45" s="336"/>
      <c r="G45" s="336"/>
      <c r="H45" s="336"/>
      <c r="I45" s="336"/>
      <c r="J45" s="336"/>
      <c r="K45" s="337"/>
      <c r="L45" s="3"/>
      <c r="O45" s="3"/>
      <c r="P45" s="3"/>
    </row>
    <row r="46" spans="1:18" ht="12" customHeight="1" thickBot="1" x14ac:dyDescent="0.25">
      <c r="F46" s="307"/>
      <c r="G46" s="307"/>
      <c r="H46" s="307"/>
      <c r="O46" s="3"/>
      <c r="P46" s="3"/>
    </row>
    <row r="47" spans="1:18" ht="50.25" customHeight="1" x14ac:dyDescent="0.2">
      <c r="B47" s="265" t="s">
        <v>21</v>
      </c>
      <c r="C47" s="331"/>
      <c r="D47" s="309" t="s">
        <v>22</v>
      </c>
      <c r="E47" s="266"/>
      <c r="F47" s="13" t="s">
        <v>73</v>
      </c>
      <c r="G47" s="13" t="s">
        <v>72</v>
      </c>
      <c r="H47" s="340" t="s">
        <v>74</v>
      </c>
      <c r="I47" s="341"/>
      <c r="J47" s="13" t="s">
        <v>67</v>
      </c>
      <c r="K47" s="14" t="s">
        <v>1</v>
      </c>
      <c r="L47" s="10" t="s">
        <v>80</v>
      </c>
      <c r="O47" s="3"/>
      <c r="P47" s="3"/>
    </row>
    <row r="48" spans="1:18" s="94" customFormat="1" ht="12" customHeight="1" x14ac:dyDescent="0.2">
      <c r="B48" s="330"/>
      <c r="C48" s="260"/>
      <c r="D48" s="308"/>
      <c r="E48" s="254"/>
      <c r="F48" s="67"/>
      <c r="G48" s="73"/>
      <c r="H48" s="328"/>
      <c r="I48" s="338"/>
      <c r="J48" s="68"/>
      <c r="K48" s="67">
        <f>F48*H48*J48</f>
        <v>0</v>
      </c>
      <c r="L48" s="81"/>
      <c r="O48" s="96"/>
      <c r="P48" s="96"/>
      <c r="R48" s="94" t="b">
        <f t="shared" ref="R48:R56" si="11">IF(L48="In-Kind", K48)</f>
        <v>0</v>
      </c>
    </row>
    <row r="49" spans="1:18" s="94" customFormat="1" ht="12" customHeight="1" x14ac:dyDescent="0.2">
      <c r="B49" s="330"/>
      <c r="C49" s="260"/>
      <c r="D49" s="308"/>
      <c r="E49" s="253"/>
      <c r="F49" s="67"/>
      <c r="G49" s="73"/>
      <c r="H49" s="328"/>
      <c r="I49" s="338"/>
      <c r="J49" s="68"/>
      <c r="K49" s="67">
        <f>F49*H49*J49</f>
        <v>0</v>
      </c>
      <c r="L49" s="81"/>
      <c r="O49" s="96"/>
      <c r="P49" s="96"/>
      <c r="R49" s="94" t="b">
        <f t="shared" si="11"/>
        <v>0</v>
      </c>
    </row>
    <row r="50" spans="1:18" s="94" customFormat="1" ht="12" customHeight="1" x14ac:dyDescent="0.2">
      <c r="B50" s="330"/>
      <c r="C50" s="260"/>
      <c r="D50" s="308"/>
      <c r="E50" s="253"/>
      <c r="F50" s="67"/>
      <c r="G50" s="73"/>
      <c r="H50" s="328"/>
      <c r="I50" s="338"/>
      <c r="J50" s="68"/>
      <c r="K50" s="67">
        <f t="shared" ref="K50" si="12">F50*H50*J50</f>
        <v>0</v>
      </c>
      <c r="L50" s="83"/>
      <c r="O50" s="96"/>
      <c r="P50" s="96"/>
      <c r="R50" s="94" t="b">
        <f t="shared" ref="R50:R55" si="13">IF(L50="In-Kind", K50)</f>
        <v>0</v>
      </c>
    </row>
    <row r="51" spans="1:18" s="94" customFormat="1" ht="12" customHeight="1" x14ac:dyDescent="0.2">
      <c r="B51" s="330"/>
      <c r="C51" s="260"/>
      <c r="D51" s="308"/>
      <c r="E51" s="254"/>
      <c r="F51" s="67"/>
      <c r="G51" s="73"/>
      <c r="H51" s="328"/>
      <c r="I51" s="329"/>
      <c r="J51" s="68"/>
      <c r="K51" s="67">
        <f>F51*H51*J51</f>
        <v>0</v>
      </c>
      <c r="L51" s="81"/>
      <c r="O51" s="96"/>
      <c r="P51" s="96"/>
      <c r="R51" s="94" t="b">
        <f t="shared" si="13"/>
        <v>0</v>
      </c>
    </row>
    <row r="52" spans="1:18" s="94" customFormat="1" ht="12" customHeight="1" x14ac:dyDescent="0.2">
      <c r="B52" s="330"/>
      <c r="C52" s="260"/>
      <c r="D52" s="308"/>
      <c r="E52" s="254"/>
      <c r="F52" s="67"/>
      <c r="G52" s="73"/>
      <c r="H52" s="328"/>
      <c r="I52" s="329"/>
      <c r="J52" s="68"/>
      <c r="K52" s="67">
        <f>F52*H52*J52</f>
        <v>0</v>
      </c>
      <c r="L52" s="81"/>
      <c r="O52" s="96"/>
      <c r="P52" s="96"/>
      <c r="R52" s="94" t="b">
        <f t="shared" si="13"/>
        <v>0</v>
      </c>
    </row>
    <row r="53" spans="1:18" s="94" customFormat="1" ht="12" customHeight="1" x14ac:dyDescent="0.2">
      <c r="B53" s="330"/>
      <c r="C53" s="260"/>
      <c r="D53" s="308"/>
      <c r="E53" s="254"/>
      <c r="F53" s="67"/>
      <c r="G53" s="73"/>
      <c r="H53" s="328"/>
      <c r="I53" s="329"/>
      <c r="J53" s="68"/>
      <c r="K53" s="67">
        <f t="shared" ref="K53:K55" si="14">F53*H53*J53</f>
        <v>0</v>
      </c>
      <c r="L53" s="83"/>
      <c r="O53" s="96"/>
      <c r="P53" s="96"/>
      <c r="R53" s="94" t="b">
        <f t="shared" si="13"/>
        <v>0</v>
      </c>
    </row>
    <row r="54" spans="1:18" s="94" customFormat="1" ht="12" customHeight="1" x14ac:dyDescent="0.2">
      <c r="B54" s="330"/>
      <c r="C54" s="260"/>
      <c r="D54" s="308"/>
      <c r="E54" s="254"/>
      <c r="F54" s="67"/>
      <c r="G54" s="73"/>
      <c r="H54" s="328"/>
      <c r="I54" s="329"/>
      <c r="J54" s="68"/>
      <c r="K54" s="67">
        <f t="shared" si="14"/>
        <v>0</v>
      </c>
      <c r="L54" s="81"/>
      <c r="O54" s="96"/>
      <c r="P54" s="96"/>
      <c r="R54" s="94" t="b">
        <f t="shared" si="13"/>
        <v>0</v>
      </c>
    </row>
    <row r="55" spans="1:18" s="94" customFormat="1" ht="12" customHeight="1" x14ac:dyDescent="0.2">
      <c r="B55" s="330"/>
      <c r="C55" s="260"/>
      <c r="D55" s="308"/>
      <c r="E55" s="254"/>
      <c r="F55" s="67"/>
      <c r="G55" s="73"/>
      <c r="H55" s="328"/>
      <c r="I55" s="329"/>
      <c r="J55" s="68"/>
      <c r="K55" s="67">
        <f t="shared" si="14"/>
        <v>0</v>
      </c>
      <c r="L55" s="83"/>
      <c r="O55" s="96"/>
      <c r="P55" s="96"/>
      <c r="R55" s="94" t="b">
        <f t="shared" si="13"/>
        <v>0</v>
      </c>
    </row>
    <row r="56" spans="1:18" s="94" customFormat="1" ht="12" customHeight="1" thickBot="1" x14ac:dyDescent="0.25">
      <c r="B56" s="344"/>
      <c r="C56" s="345"/>
      <c r="D56" s="310"/>
      <c r="E56" s="311"/>
      <c r="F56" s="69"/>
      <c r="G56" s="74"/>
      <c r="H56" s="325"/>
      <c r="I56" s="326"/>
      <c r="J56" s="70"/>
      <c r="K56" s="69">
        <f t="shared" ref="K56" si="15">F56*H56*J56</f>
        <v>0</v>
      </c>
      <c r="L56" s="84"/>
      <c r="O56" s="96"/>
      <c r="P56" s="96"/>
      <c r="R56" s="94" t="b">
        <f t="shared" si="11"/>
        <v>0</v>
      </c>
    </row>
    <row r="57" spans="1:18" ht="12" customHeight="1" thickBot="1" x14ac:dyDescent="0.25">
      <c r="F57" s="15"/>
      <c r="G57" s="15"/>
      <c r="J57" s="116" t="s">
        <v>52</v>
      </c>
      <c r="K57" s="19">
        <f>SUM(K48:K56)</f>
        <v>0</v>
      </c>
      <c r="O57" s="3"/>
      <c r="P57" s="3"/>
      <c r="R57" s="2">
        <f>SUM(R48:R56)</f>
        <v>0</v>
      </c>
    </row>
    <row r="58" spans="1:18" ht="12" customHeight="1" thickBot="1" x14ac:dyDescent="0.25">
      <c r="F58" s="15"/>
      <c r="G58" s="15"/>
      <c r="H58" s="16"/>
      <c r="M58" s="3"/>
      <c r="N58" s="3"/>
      <c r="O58" s="3"/>
      <c r="P58" s="3"/>
    </row>
    <row r="59" spans="1:18" ht="12" customHeight="1" thickBot="1" x14ac:dyDescent="0.25">
      <c r="A59" s="22"/>
      <c r="B59" s="46"/>
      <c r="C59" s="46"/>
      <c r="D59" s="46"/>
      <c r="E59" s="22"/>
      <c r="F59" s="22"/>
      <c r="G59" s="22"/>
      <c r="H59" s="47"/>
      <c r="I59" s="22"/>
      <c r="J59" s="20" t="s">
        <v>53</v>
      </c>
      <c r="K59" s="32"/>
      <c r="L59" s="21">
        <f>K35+H42+K57</f>
        <v>0</v>
      </c>
    </row>
    <row r="60" spans="1:18" ht="12" customHeight="1" thickBot="1" x14ac:dyDescent="0.25">
      <c r="B60" s="48"/>
      <c r="C60" s="48"/>
      <c r="D60" s="48"/>
    </row>
    <row r="61" spans="1:18" ht="24" customHeight="1" x14ac:dyDescent="0.2">
      <c r="B61" s="271" t="s">
        <v>94</v>
      </c>
      <c r="C61" s="272"/>
      <c r="D61" s="272"/>
      <c r="E61" s="272"/>
      <c r="F61" s="272"/>
      <c r="G61" s="272"/>
      <c r="H61" s="272"/>
      <c r="I61" s="272"/>
      <c r="J61" s="272"/>
      <c r="K61" s="272"/>
      <c r="L61" s="273"/>
      <c r="M61" s="49"/>
    </row>
    <row r="62" spans="1:18" ht="25.7" customHeight="1" thickBot="1" x14ac:dyDescent="0.25">
      <c r="B62" s="274"/>
      <c r="C62" s="275"/>
      <c r="D62" s="275"/>
      <c r="E62" s="275"/>
      <c r="F62" s="275"/>
      <c r="G62" s="275"/>
      <c r="H62" s="275"/>
      <c r="I62" s="275"/>
      <c r="J62" s="275"/>
      <c r="K62" s="275"/>
      <c r="L62" s="276"/>
      <c r="M62" s="50"/>
    </row>
    <row r="63" spans="1:18" ht="12.75" customHeight="1" thickBot="1" x14ac:dyDescent="0.25">
      <c r="B63" s="51"/>
      <c r="C63" s="51"/>
      <c r="D63" s="51"/>
      <c r="E63" s="51"/>
      <c r="F63" s="51"/>
      <c r="G63" s="51"/>
      <c r="H63" s="51"/>
      <c r="I63" s="51"/>
      <c r="J63" s="51"/>
      <c r="K63" s="51"/>
      <c r="L63" s="51"/>
    </row>
    <row r="64" spans="1:18" ht="12.75" customHeight="1" thickBot="1" x14ac:dyDescent="0.25">
      <c r="B64" s="295" t="s">
        <v>36</v>
      </c>
      <c r="C64" s="296"/>
      <c r="D64" s="297"/>
      <c r="E64" s="65" t="s">
        <v>61</v>
      </c>
    </row>
    <row r="65" spans="2:18" ht="13.5" thickBot="1" x14ac:dyDescent="0.25">
      <c r="B65" s="295" t="s">
        <v>2</v>
      </c>
      <c r="C65" s="296"/>
      <c r="D65" s="327"/>
      <c r="E65" s="34" t="s">
        <v>35</v>
      </c>
      <c r="F65" s="34" t="s">
        <v>3</v>
      </c>
      <c r="G65" s="34" t="s">
        <v>1</v>
      </c>
      <c r="H65" s="34" t="s">
        <v>9</v>
      </c>
      <c r="I65" s="34" t="s">
        <v>10</v>
      </c>
      <c r="J65" s="34" t="s">
        <v>11</v>
      </c>
      <c r="K65" s="34" t="s">
        <v>1</v>
      </c>
      <c r="L65" s="125" t="s">
        <v>80</v>
      </c>
      <c r="M65" s="50"/>
    </row>
    <row r="66" spans="2:18" s="94" customFormat="1" x14ac:dyDescent="0.2">
      <c r="B66" s="397"/>
      <c r="C66" s="398"/>
      <c r="D66" s="398"/>
      <c r="E66" s="126"/>
      <c r="F66" s="127"/>
      <c r="G66" s="128"/>
      <c r="H66" s="234"/>
      <c r="I66" s="234"/>
      <c r="J66" s="234"/>
      <c r="K66" s="137">
        <f t="shared" ref="K66:K78" si="16">(G66*H66*I66*J66)</f>
        <v>0</v>
      </c>
      <c r="L66" s="129"/>
      <c r="M66" s="101"/>
      <c r="N66" s="101"/>
      <c r="R66" s="94" t="b">
        <f t="shared" ref="R66:R78" si="17">IF(L66="In-Kind", K66)</f>
        <v>0</v>
      </c>
    </row>
    <row r="67" spans="2:18" s="94" customFormat="1" x14ac:dyDescent="0.2">
      <c r="B67" s="293"/>
      <c r="C67" s="294"/>
      <c r="D67" s="294"/>
      <c r="E67" s="118"/>
      <c r="F67" s="77"/>
      <c r="G67" s="76"/>
      <c r="H67" s="232"/>
      <c r="I67" s="232"/>
      <c r="J67" s="232"/>
      <c r="K67" s="67">
        <f t="shared" si="16"/>
        <v>0</v>
      </c>
      <c r="L67" s="86"/>
      <c r="M67" s="101"/>
      <c r="N67" s="101"/>
      <c r="R67" s="94" t="b">
        <f t="shared" si="17"/>
        <v>0</v>
      </c>
    </row>
    <row r="68" spans="2:18" s="94" customFormat="1" x14ac:dyDescent="0.2">
      <c r="B68" s="293"/>
      <c r="C68" s="294"/>
      <c r="D68" s="294"/>
      <c r="E68" s="118"/>
      <c r="F68" s="75"/>
      <c r="G68" s="76"/>
      <c r="H68" s="232"/>
      <c r="I68" s="232"/>
      <c r="J68" s="232"/>
      <c r="K68" s="138">
        <f t="shared" ref="K68:K69" si="18">(G68*H68*I68*J68)</f>
        <v>0</v>
      </c>
      <c r="L68" s="86"/>
      <c r="M68" s="101"/>
      <c r="N68" s="101"/>
      <c r="R68" s="94" t="b">
        <f t="shared" ref="R68:R69" si="19">IF(L68="In-Kind", K68)</f>
        <v>0</v>
      </c>
    </row>
    <row r="69" spans="2:18" s="94" customFormat="1" x14ac:dyDescent="0.2">
      <c r="B69" s="293"/>
      <c r="C69" s="294"/>
      <c r="D69" s="294"/>
      <c r="E69" s="118"/>
      <c r="F69" s="77"/>
      <c r="G69" s="76"/>
      <c r="H69" s="232"/>
      <c r="I69" s="232"/>
      <c r="J69" s="232"/>
      <c r="K69" s="67">
        <f t="shared" si="18"/>
        <v>0</v>
      </c>
      <c r="L69" s="86"/>
      <c r="M69" s="101"/>
      <c r="N69" s="101"/>
      <c r="R69" s="94" t="b">
        <f t="shared" si="19"/>
        <v>0</v>
      </c>
    </row>
    <row r="70" spans="2:18" s="94" customFormat="1" x14ac:dyDescent="0.2">
      <c r="B70" s="293"/>
      <c r="C70" s="294"/>
      <c r="D70" s="294"/>
      <c r="E70" s="118"/>
      <c r="F70" s="77"/>
      <c r="G70" s="76"/>
      <c r="H70" s="232"/>
      <c r="I70" s="232"/>
      <c r="J70" s="232"/>
      <c r="K70" s="67">
        <f t="shared" si="16"/>
        <v>0</v>
      </c>
      <c r="L70" s="86"/>
      <c r="M70" s="101"/>
      <c r="N70" s="101"/>
      <c r="R70" s="94" t="b">
        <f t="shared" si="17"/>
        <v>0</v>
      </c>
    </row>
    <row r="71" spans="2:18" s="94" customFormat="1" x14ac:dyDescent="0.2">
      <c r="B71" s="293"/>
      <c r="C71" s="294"/>
      <c r="D71" s="294"/>
      <c r="E71" s="118"/>
      <c r="F71" s="119"/>
      <c r="G71" s="76"/>
      <c r="H71" s="232"/>
      <c r="I71" s="232"/>
      <c r="J71" s="232"/>
      <c r="K71" s="67">
        <f t="shared" si="16"/>
        <v>0</v>
      </c>
      <c r="L71" s="130"/>
      <c r="M71" s="95"/>
      <c r="N71" s="95"/>
      <c r="O71" s="95"/>
      <c r="P71" s="95"/>
      <c r="R71" s="94" t="b">
        <f t="shared" si="17"/>
        <v>0</v>
      </c>
    </row>
    <row r="72" spans="2:18" s="94" customFormat="1" x14ac:dyDescent="0.2">
      <c r="B72" s="293"/>
      <c r="C72" s="294"/>
      <c r="D72" s="294"/>
      <c r="E72" s="118"/>
      <c r="F72" s="77"/>
      <c r="G72" s="76"/>
      <c r="H72" s="232"/>
      <c r="I72" s="232"/>
      <c r="J72" s="232"/>
      <c r="K72" s="67">
        <f t="shared" si="16"/>
        <v>0</v>
      </c>
      <c r="L72" s="131"/>
      <c r="M72" s="103"/>
      <c r="N72" s="103"/>
      <c r="O72" s="103"/>
      <c r="P72" s="103"/>
      <c r="R72" s="94" t="b">
        <f t="shared" si="17"/>
        <v>0</v>
      </c>
    </row>
    <row r="73" spans="2:18" s="94" customFormat="1" x14ac:dyDescent="0.2">
      <c r="B73" s="293"/>
      <c r="C73" s="294"/>
      <c r="D73" s="294"/>
      <c r="E73" s="118"/>
      <c r="F73" s="77"/>
      <c r="G73" s="76"/>
      <c r="H73" s="232"/>
      <c r="I73" s="232"/>
      <c r="J73" s="232"/>
      <c r="K73" s="67">
        <f t="shared" si="16"/>
        <v>0</v>
      </c>
      <c r="L73" s="87"/>
      <c r="M73" s="102"/>
      <c r="N73" s="104"/>
      <c r="O73" s="99"/>
      <c r="P73" s="99"/>
      <c r="R73" s="94" t="b">
        <f t="shared" si="17"/>
        <v>0</v>
      </c>
    </row>
    <row r="74" spans="2:18" s="94" customFormat="1" x14ac:dyDescent="0.2">
      <c r="B74" s="293"/>
      <c r="C74" s="294"/>
      <c r="D74" s="294"/>
      <c r="E74" s="118"/>
      <c r="F74" s="77"/>
      <c r="G74" s="76"/>
      <c r="H74" s="232"/>
      <c r="I74" s="232"/>
      <c r="J74" s="232"/>
      <c r="K74" s="67">
        <f t="shared" ref="K74:K75" si="20">(G74*H74*I74*J74)</f>
        <v>0</v>
      </c>
      <c r="L74" s="87"/>
      <c r="M74" s="102"/>
      <c r="N74" s="104"/>
      <c r="O74" s="99"/>
      <c r="P74" s="99"/>
      <c r="R74" s="94" t="b">
        <f t="shared" ref="R74:R75" si="21">IF(L74="In-Kind", K74)</f>
        <v>0</v>
      </c>
    </row>
    <row r="75" spans="2:18" s="94" customFormat="1" x14ac:dyDescent="0.2">
      <c r="B75" s="293"/>
      <c r="C75" s="294"/>
      <c r="D75" s="294"/>
      <c r="E75" s="118"/>
      <c r="F75" s="77"/>
      <c r="G75" s="76"/>
      <c r="H75" s="232"/>
      <c r="I75" s="232"/>
      <c r="J75" s="232"/>
      <c r="K75" s="67">
        <f t="shared" si="20"/>
        <v>0</v>
      </c>
      <c r="L75" s="87"/>
      <c r="M75" s="102"/>
      <c r="N75" s="104"/>
      <c r="O75" s="99"/>
      <c r="P75" s="99"/>
      <c r="R75" s="94" t="b">
        <f t="shared" si="21"/>
        <v>0</v>
      </c>
    </row>
    <row r="76" spans="2:18" s="94" customFormat="1" x14ac:dyDescent="0.2">
      <c r="B76" s="293"/>
      <c r="C76" s="294"/>
      <c r="D76" s="294"/>
      <c r="E76" s="118"/>
      <c r="F76" s="77"/>
      <c r="G76" s="76"/>
      <c r="H76" s="232"/>
      <c r="I76" s="232"/>
      <c r="J76" s="232"/>
      <c r="K76" s="67">
        <f t="shared" ref="K76" si="22">(G76*H76*I76*J76)</f>
        <v>0</v>
      </c>
      <c r="L76" s="87"/>
      <c r="M76" s="102"/>
      <c r="N76" s="104"/>
      <c r="O76" s="99"/>
      <c r="P76" s="99"/>
      <c r="R76" s="94" t="b">
        <f t="shared" ref="R76" si="23">IF(L76="In-Kind", K76)</f>
        <v>0</v>
      </c>
    </row>
    <row r="77" spans="2:18" s="94" customFormat="1" x14ac:dyDescent="0.2">
      <c r="B77" s="293"/>
      <c r="C77" s="294"/>
      <c r="D77" s="294"/>
      <c r="E77" s="118"/>
      <c r="F77" s="77"/>
      <c r="G77" s="76"/>
      <c r="H77" s="232"/>
      <c r="I77" s="232"/>
      <c r="J77" s="232"/>
      <c r="K77" s="67">
        <f t="shared" si="16"/>
        <v>0</v>
      </c>
      <c r="L77" s="87"/>
      <c r="M77" s="99"/>
      <c r="N77" s="104"/>
      <c r="O77" s="99"/>
      <c r="P77" s="99"/>
      <c r="R77" s="94" t="b">
        <f t="shared" si="17"/>
        <v>0</v>
      </c>
    </row>
    <row r="78" spans="2:18" s="94" customFormat="1" ht="13.5" thickBot="1" x14ac:dyDescent="0.25">
      <c r="B78" s="342"/>
      <c r="C78" s="343"/>
      <c r="D78" s="343"/>
      <c r="E78" s="92"/>
      <c r="F78" s="117"/>
      <c r="G78" s="78"/>
      <c r="H78" s="114"/>
      <c r="I78" s="114"/>
      <c r="J78" s="114"/>
      <c r="K78" s="69">
        <f t="shared" si="16"/>
        <v>0</v>
      </c>
      <c r="L78" s="88"/>
      <c r="M78" s="99"/>
      <c r="N78" s="105"/>
      <c r="O78" s="99"/>
      <c r="P78" s="99"/>
      <c r="R78" s="94" t="b">
        <f t="shared" si="17"/>
        <v>0</v>
      </c>
    </row>
    <row r="79" spans="2:18" ht="13.5" thickBot="1" x14ac:dyDescent="0.25">
      <c r="B79" s="51"/>
      <c r="C79" s="51"/>
      <c r="D79" s="51"/>
      <c r="E79" s="51"/>
      <c r="F79" s="51"/>
      <c r="G79" s="51"/>
      <c r="H79" s="51"/>
      <c r="I79" s="51"/>
      <c r="J79" s="51"/>
      <c r="K79" s="51"/>
      <c r="M79" s="22"/>
      <c r="N79" s="23"/>
      <c r="O79" s="22"/>
      <c r="P79" s="22"/>
      <c r="R79" s="2">
        <f>SUM(R66:R78)</f>
        <v>0</v>
      </c>
    </row>
    <row r="80" spans="2:18" ht="13.5" thickBot="1" x14ac:dyDescent="0.25">
      <c r="B80" s="295" t="s">
        <v>44</v>
      </c>
      <c r="C80" s="296"/>
      <c r="D80" s="297"/>
      <c r="M80" s="22"/>
      <c r="N80" s="23"/>
      <c r="O80" s="22"/>
      <c r="P80" s="22"/>
    </row>
    <row r="81" spans="2:18" ht="28.5" customHeight="1" x14ac:dyDescent="0.2">
      <c r="B81" s="265" t="s">
        <v>2</v>
      </c>
      <c r="C81" s="266"/>
      <c r="D81" s="331"/>
      <c r="E81" s="309" t="s">
        <v>35</v>
      </c>
      <c r="F81" s="331"/>
      <c r="G81" s="309" t="s">
        <v>39</v>
      </c>
      <c r="H81" s="331"/>
      <c r="I81" s="35" t="s">
        <v>40</v>
      </c>
      <c r="J81" s="13" t="s">
        <v>37</v>
      </c>
      <c r="K81" s="35" t="s">
        <v>38</v>
      </c>
      <c r="L81" s="10" t="s">
        <v>80</v>
      </c>
      <c r="M81" s="22"/>
      <c r="N81" s="23"/>
      <c r="O81" s="22"/>
      <c r="P81" s="22"/>
    </row>
    <row r="82" spans="2:18" s="94" customFormat="1" x14ac:dyDescent="0.2">
      <c r="B82" s="346"/>
      <c r="C82" s="347"/>
      <c r="D82" s="348"/>
      <c r="E82" s="269"/>
      <c r="F82" s="270"/>
      <c r="G82" s="291"/>
      <c r="H82" s="292"/>
      <c r="I82" s="140"/>
      <c r="J82" s="232"/>
      <c r="K82" s="67">
        <f t="shared" ref="K82:K89" si="24">I82*J82</f>
        <v>0</v>
      </c>
      <c r="L82" s="89"/>
      <c r="R82" s="94" t="b">
        <f t="shared" ref="R82:R89" si="25">IF(L82="In-Kind", K82)</f>
        <v>0</v>
      </c>
    </row>
    <row r="83" spans="2:18" s="94" customFormat="1" x14ac:dyDescent="0.2">
      <c r="B83" s="301"/>
      <c r="C83" s="255"/>
      <c r="D83" s="255"/>
      <c r="E83" s="269"/>
      <c r="F83" s="270"/>
      <c r="G83" s="291"/>
      <c r="H83" s="292"/>
      <c r="I83" s="140"/>
      <c r="J83" s="232"/>
      <c r="K83" s="67">
        <f t="shared" si="24"/>
        <v>0</v>
      </c>
      <c r="L83" s="89"/>
      <c r="R83" s="94" t="b">
        <f t="shared" si="25"/>
        <v>0</v>
      </c>
    </row>
    <row r="84" spans="2:18" s="94" customFormat="1" x14ac:dyDescent="0.2">
      <c r="B84" s="301"/>
      <c r="C84" s="255"/>
      <c r="D84" s="255"/>
      <c r="E84" s="269"/>
      <c r="F84" s="270"/>
      <c r="G84" s="291"/>
      <c r="H84" s="292"/>
      <c r="I84" s="140"/>
      <c r="J84" s="232"/>
      <c r="K84" s="67">
        <f t="shared" si="24"/>
        <v>0</v>
      </c>
      <c r="L84" s="89"/>
      <c r="R84" s="94" t="b">
        <f t="shared" si="25"/>
        <v>0</v>
      </c>
    </row>
    <row r="85" spans="2:18" s="94" customFormat="1" ht="12.75" customHeight="1" x14ac:dyDescent="0.2">
      <c r="B85" s="301"/>
      <c r="C85" s="255"/>
      <c r="D85" s="255"/>
      <c r="E85" s="269"/>
      <c r="F85" s="270"/>
      <c r="G85" s="291"/>
      <c r="H85" s="292"/>
      <c r="I85" s="140"/>
      <c r="J85" s="232"/>
      <c r="K85" s="67">
        <f t="shared" si="24"/>
        <v>0</v>
      </c>
      <c r="L85" s="89"/>
      <c r="R85" s="94" t="b">
        <f t="shared" si="25"/>
        <v>0</v>
      </c>
    </row>
    <row r="86" spans="2:18" s="94" customFormat="1" x14ac:dyDescent="0.2">
      <c r="B86" s="301"/>
      <c r="C86" s="255"/>
      <c r="D86" s="255"/>
      <c r="E86" s="269"/>
      <c r="F86" s="270"/>
      <c r="G86" s="291"/>
      <c r="H86" s="292"/>
      <c r="I86" s="140"/>
      <c r="J86" s="232"/>
      <c r="K86" s="67">
        <f t="shared" si="24"/>
        <v>0</v>
      </c>
      <c r="L86" s="89"/>
      <c r="R86" s="94" t="b">
        <f t="shared" ref="R86:R88" si="26">IF(L86="In-Kind", K86)</f>
        <v>0</v>
      </c>
    </row>
    <row r="87" spans="2:18" s="94" customFormat="1" x14ac:dyDescent="0.2">
      <c r="B87" s="301"/>
      <c r="C87" s="255"/>
      <c r="D87" s="255"/>
      <c r="E87" s="269"/>
      <c r="F87" s="270"/>
      <c r="G87" s="291"/>
      <c r="H87" s="292"/>
      <c r="I87" s="140"/>
      <c r="J87" s="232"/>
      <c r="K87" s="67">
        <f t="shared" si="24"/>
        <v>0</v>
      </c>
      <c r="L87" s="89"/>
      <c r="R87" s="94" t="b">
        <f t="shared" si="26"/>
        <v>0</v>
      </c>
    </row>
    <row r="88" spans="2:18" s="94" customFormat="1" ht="12.75" customHeight="1" x14ac:dyDescent="0.2">
      <c r="B88" s="301"/>
      <c r="C88" s="255"/>
      <c r="D88" s="255"/>
      <c r="E88" s="269"/>
      <c r="F88" s="270"/>
      <c r="G88" s="291"/>
      <c r="H88" s="292"/>
      <c r="I88" s="140"/>
      <c r="J88" s="232"/>
      <c r="K88" s="67">
        <f t="shared" si="24"/>
        <v>0</v>
      </c>
      <c r="L88" s="89"/>
      <c r="R88" s="94" t="b">
        <f t="shared" si="26"/>
        <v>0</v>
      </c>
    </row>
    <row r="89" spans="2:18" s="94" customFormat="1" ht="13.5" thickBot="1" x14ac:dyDescent="0.25">
      <c r="B89" s="302"/>
      <c r="C89" s="303"/>
      <c r="D89" s="304"/>
      <c r="E89" s="267"/>
      <c r="F89" s="268"/>
      <c r="G89" s="395"/>
      <c r="H89" s="396"/>
      <c r="I89" s="141"/>
      <c r="J89" s="233"/>
      <c r="K89" s="136">
        <f t="shared" si="24"/>
        <v>0</v>
      </c>
      <c r="L89" s="90"/>
      <c r="R89" s="94" t="b">
        <f t="shared" si="25"/>
        <v>0</v>
      </c>
    </row>
    <row r="90" spans="2:18" ht="13.5" thickBot="1" x14ac:dyDescent="0.25">
      <c r="I90" s="240" t="s">
        <v>45</v>
      </c>
      <c r="J90" s="241"/>
      <c r="K90" s="18">
        <f>SUM(K66:K89)</f>
        <v>0</v>
      </c>
      <c r="R90" s="2">
        <f>SUM(R82:R89)</f>
        <v>0</v>
      </c>
    </row>
    <row r="91" spans="2:18" ht="13.5" thickBot="1" x14ac:dyDescent="0.25">
      <c r="J91" s="9"/>
      <c r="K91" s="9"/>
      <c r="L91" s="24"/>
    </row>
    <row r="92" spans="2:18" ht="12.75" customHeight="1" x14ac:dyDescent="0.2">
      <c r="B92" s="271" t="s">
        <v>92</v>
      </c>
      <c r="C92" s="272"/>
      <c r="D92" s="272"/>
      <c r="E92" s="272"/>
      <c r="F92" s="272"/>
      <c r="G92" s="272"/>
      <c r="H92" s="272"/>
      <c r="I92" s="272"/>
      <c r="J92" s="272"/>
      <c r="K92" s="272"/>
      <c r="L92" s="273"/>
    </row>
    <row r="93" spans="2:18" x14ac:dyDescent="0.2">
      <c r="B93" s="298"/>
      <c r="C93" s="299"/>
      <c r="D93" s="299"/>
      <c r="E93" s="299"/>
      <c r="F93" s="299"/>
      <c r="G93" s="299"/>
      <c r="H93" s="299"/>
      <c r="I93" s="299"/>
      <c r="J93" s="299"/>
      <c r="K93" s="299"/>
      <c r="L93" s="300"/>
    </row>
    <row r="94" spans="2:18" x14ac:dyDescent="0.2">
      <c r="B94" s="298"/>
      <c r="C94" s="299"/>
      <c r="D94" s="299"/>
      <c r="E94" s="299"/>
      <c r="F94" s="299"/>
      <c r="G94" s="299"/>
      <c r="H94" s="299"/>
      <c r="I94" s="299"/>
      <c r="J94" s="299"/>
      <c r="K94" s="299"/>
      <c r="L94" s="300"/>
    </row>
    <row r="95" spans="2:18" ht="6.75" customHeight="1" thickBot="1" x14ac:dyDescent="0.25">
      <c r="B95" s="274"/>
      <c r="C95" s="275"/>
      <c r="D95" s="275"/>
      <c r="E95" s="275"/>
      <c r="F95" s="275"/>
      <c r="G95" s="275"/>
      <c r="H95" s="275"/>
      <c r="I95" s="275"/>
      <c r="J95" s="275"/>
      <c r="K95" s="275"/>
      <c r="L95" s="276"/>
    </row>
    <row r="96" spans="2:18" ht="13.5" thickBot="1" x14ac:dyDescent="0.25"/>
    <row r="97" spans="2:18" x14ac:dyDescent="0.2">
      <c r="B97" s="265" t="s">
        <v>41</v>
      </c>
      <c r="C97" s="266"/>
      <c r="D97" s="266"/>
      <c r="E97" s="266"/>
      <c r="F97" s="34" t="s">
        <v>14</v>
      </c>
      <c r="G97" s="249" t="s">
        <v>93</v>
      </c>
      <c r="H97" s="251"/>
      <c r="I97" s="249" t="s">
        <v>17</v>
      </c>
      <c r="J97" s="251"/>
      <c r="K97" s="34" t="s">
        <v>1</v>
      </c>
      <c r="L97" s="11" t="s">
        <v>80</v>
      </c>
      <c r="M97" s="25"/>
      <c r="N97" s="25"/>
      <c r="O97" s="25"/>
      <c r="P97" s="25"/>
    </row>
    <row r="98" spans="2:18" s="94" customFormat="1" x14ac:dyDescent="0.2">
      <c r="B98" s="239"/>
      <c r="C98" s="238"/>
      <c r="D98" s="238"/>
      <c r="E98" s="238"/>
      <c r="F98" s="67"/>
      <c r="G98" s="243"/>
      <c r="H98" s="244"/>
      <c r="I98" s="269"/>
      <c r="J98" s="270"/>
      <c r="K98" s="67">
        <f>SUM(F98*G98)</f>
        <v>0</v>
      </c>
      <c r="L98" s="83"/>
      <c r="R98" s="94" t="b">
        <f t="shared" ref="R98:R104" si="27">IF(L98="In-Kind", K98)</f>
        <v>0</v>
      </c>
    </row>
    <row r="99" spans="2:18" s="94" customFormat="1" x14ac:dyDescent="0.2">
      <c r="B99" s="239"/>
      <c r="C99" s="238"/>
      <c r="D99" s="238"/>
      <c r="E99" s="238"/>
      <c r="F99" s="67"/>
      <c r="G99" s="243"/>
      <c r="H99" s="244"/>
      <c r="I99" s="269"/>
      <c r="J99" s="270"/>
      <c r="K99" s="67">
        <f t="shared" ref="K99:K104" si="28">SUM(F99*G99)</f>
        <v>0</v>
      </c>
      <c r="L99" s="83"/>
      <c r="R99" s="94" t="b">
        <f t="shared" si="27"/>
        <v>0</v>
      </c>
    </row>
    <row r="100" spans="2:18" s="94" customFormat="1" x14ac:dyDescent="0.2">
      <c r="B100" s="239"/>
      <c r="C100" s="238"/>
      <c r="D100" s="238"/>
      <c r="E100" s="238"/>
      <c r="F100" s="67"/>
      <c r="G100" s="243"/>
      <c r="H100" s="244"/>
      <c r="I100" s="269"/>
      <c r="J100" s="270"/>
      <c r="K100" s="67">
        <f t="shared" si="28"/>
        <v>0</v>
      </c>
      <c r="L100" s="83"/>
      <c r="R100" s="94" t="b">
        <f t="shared" si="27"/>
        <v>0</v>
      </c>
    </row>
    <row r="101" spans="2:18" s="94" customFormat="1" x14ac:dyDescent="0.2">
      <c r="B101" s="239"/>
      <c r="C101" s="238"/>
      <c r="D101" s="238"/>
      <c r="E101" s="238"/>
      <c r="F101" s="67"/>
      <c r="G101" s="243"/>
      <c r="H101" s="244"/>
      <c r="I101" s="269"/>
      <c r="J101" s="270"/>
      <c r="K101" s="67">
        <f t="shared" si="28"/>
        <v>0</v>
      </c>
      <c r="L101" s="83"/>
      <c r="R101" s="94" t="b">
        <f t="shared" ref="R101" si="29">IF(L101="In-Kind", K101)</f>
        <v>0</v>
      </c>
    </row>
    <row r="102" spans="2:18" s="94" customFormat="1" x14ac:dyDescent="0.2">
      <c r="B102" s="239"/>
      <c r="C102" s="238"/>
      <c r="D102" s="238"/>
      <c r="E102" s="238"/>
      <c r="F102" s="67"/>
      <c r="G102" s="243"/>
      <c r="H102" s="244"/>
      <c r="I102" s="269"/>
      <c r="J102" s="270"/>
      <c r="K102" s="67">
        <f t="shared" si="28"/>
        <v>0</v>
      </c>
      <c r="L102" s="83"/>
      <c r="R102" s="94" t="b">
        <f t="shared" ref="R102" si="30">IF(L102="In-Kind", K102)</f>
        <v>0</v>
      </c>
    </row>
    <row r="103" spans="2:18" s="94" customFormat="1" x14ac:dyDescent="0.2">
      <c r="B103" s="239"/>
      <c r="C103" s="238"/>
      <c r="D103" s="238"/>
      <c r="E103" s="238"/>
      <c r="F103" s="67"/>
      <c r="G103" s="243"/>
      <c r="H103" s="244"/>
      <c r="I103" s="269"/>
      <c r="J103" s="270"/>
      <c r="K103" s="67">
        <f t="shared" si="28"/>
        <v>0</v>
      </c>
      <c r="L103" s="83"/>
      <c r="R103" s="94" t="b">
        <f t="shared" si="27"/>
        <v>0</v>
      </c>
    </row>
    <row r="104" spans="2:18" s="94" customFormat="1" ht="13.5" thickBot="1" x14ac:dyDescent="0.25">
      <c r="B104" s="288"/>
      <c r="C104" s="264"/>
      <c r="D104" s="264"/>
      <c r="E104" s="264"/>
      <c r="F104" s="69"/>
      <c r="G104" s="245"/>
      <c r="H104" s="246"/>
      <c r="I104" s="267"/>
      <c r="J104" s="268"/>
      <c r="K104" s="67">
        <f t="shared" si="28"/>
        <v>0</v>
      </c>
      <c r="L104" s="84"/>
      <c r="R104" s="94" t="b">
        <f t="shared" si="27"/>
        <v>0</v>
      </c>
    </row>
    <row r="105" spans="2:18" ht="13.5" thickBot="1" x14ac:dyDescent="0.25">
      <c r="B105" s="48"/>
      <c r="C105" s="48"/>
      <c r="D105" s="48"/>
      <c r="I105" s="404" t="s">
        <v>19</v>
      </c>
      <c r="J105" s="405"/>
      <c r="K105" s="19">
        <f>SUM(K98:K104)</f>
        <v>0</v>
      </c>
      <c r="R105" s="2">
        <f>SUM(R98:R104)</f>
        <v>0</v>
      </c>
    </row>
    <row r="106" spans="2:18" ht="13.5" thickBot="1" x14ac:dyDescent="0.25"/>
    <row r="107" spans="2:18" x14ac:dyDescent="0.2">
      <c r="B107" s="271" t="s">
        <v>91</v>
      </c>
      <c r="C107" s="272"/>
      <c r="D107" s="272"/>
      <c r="E107" s="272"/>
      <c r="F107" s="272"/>
      <c r="G107" s="272"/>
      <c r="H107" s="272"/>
      <c r="I107" s="272"/>
      <c r="J107" s="272"/>
      <c r="K107" s="272"/>
      <c r="L107" s="273"/>
    </row>
    <row r="108" spans="2:18" ht="32.25" customHeight="1" thickBot="1" x14ac:dyDescent="0.25">
      <c r="B108" s="274"/>
      <c r="C108" s="275"/>
      <c r="D108" s="275"/>
      <c r="E108" s="275"/>
      <c r="F108" s="275"/>
      <c r="G108" s="275"/>
      <c r="H108" s="275"/>
      <c r="I108" s="275"/>
      <c r="J108" s="275"/>
      <c r="K108" s="275"/>
      <c r="L108" s="276"/>
    </row>
    <row r="109" spans="2:18" ht="13.5" thickBot="1" x14ac:dyDescent="0.25">
      <c r="K109" s="1"/>
      <c r="L109" s="26"/>
    </row>
    <row r="110" spans="2:18" x14ac:dyDescent="0.2">
      <c r="B110" s="281" t="s">
        <v>3</v>
      </c>
      <c r="C110" s="250"/>
      <c r="D110" s="250"/>
      <c r="E110" s="251"/>
      <c r="F110" s="34" t="s">
        <v>16</v>
      </c>
      <c r="G110" s="417" t="s">
        <v>15</v>
      </c>
      <c r="H110" s="418"/>
      <c r="I110" s="249" t="s">
        <v>17</v>
      </c>
      <c r="J110" s="251"/>
      <c r="K110" s="34" t="s">
        <v>1</v>
      </c>
      <c r="L110" s="11" t="s">
        <v>80</v>
      </c>
    </row>
    <row r="111" spans="2:18" s="94" customFormat="1" x14ac:dyDescent="0.2">
      <c r="B111" s="277"/>
      <c r="C111" s="278"/>
      <c r="D111" s="278"/>
      <c r="E111" s="270"/>
      <c r="F111" s="67"/>
      <c r="G111" s="419"/>
      <c r="H111" s="420"/>
      <c r="I111" s="269"/>
      <c r="J111" s="270"/>
      <c r="K111" s="67">
        <f>SUM(F111*G111)</f>
        <v>0</v>
      </c>
      <c r="L111" s="83"/>
      <c r="M111" s="98"/>
      <c r="N111" s="98"/>
      <c r="R111" s="94" t="b">
        <f t="shared" ref="R111:R121" si="31">IF(L111="In-Kind", K111)</f>
        <v>0</v>
      </c>
    </row>
    <row r="112" spans="2:18" s="94" customFormat="1" x14ac:dyDescent="0.2">
      <c r="B112" s="277"/>
      <c r="C112" s="278"/>
      <c r="D112" s="278"/>
      <c r="E112" s="270"/>
      <c r="F112" s="67"/>
      <c r="G112" s="419"/>
      <c r="H112" s="420"/>
      <c r="I112" s="269"/>
      <c r="J112" s="270"/>
      <c r="K112" s="67">
        <f t="shared" ref="K112:K121" si="32">SUM(F112*G112)</f>
        <v>0</v>
      </c>
      <c r="L112" s="83"/>
      <c r="M112" s="98"/>
      <c r="N112" s="98"/>
      <c r="R112" s="94" t="b">
        <f t="shared" si="31"/>
        <v>0</v>
      </c>
    </row>
    <row r="113" spans="2:18" s="94" customFormat="1" x14ac:dyDescent="0.2">
      <c r="B113" s="277"/>
      <c r="C113" s="278"/>
      <c r="D113" s="278"/>
      <c r="E113" s="270"/>
      <c r="F113" s="67"/>
      <c r="G113" s="419"/>
      <c r="H113" s="420"/>
      <c r="I113" s="269"/>
      <c r="J113" s="270"/>
      <c r="K113" s="67">
        <f t="shared" si="32"/>
        <v>0</v>
      </c>
      <c r="L113" s="83"/>
      <c r="M113" s="99"/>
      <c r="N113" s="99"/>
      <c r="R113" s="94" t="b">
        <f t="shared" si="31"/>
        <v>0</v>
      </c>
    </row>
    <row r="114" spans="2:18" s="94" customFormat="1" x14ac:dyDescent="0.2">
      <c r="B114" s="277"/>
      <c r="C114" s="278"/>
      <c r="D114" s="278"/>
      <c r="E114" s="270"/>
      <c r="F114" s="67"/>
      <c r="G114" s="419"/>
      <c r="H114" s="420"/>
      <c r="I114" s="269"/>
      <c r="J114" s="270"/>
      <c r="K114" s="67">
        <f t="shared" si="32"/>
        <v>0</v>
      </c>
      <c r="L114" s="83"/>
      <c r="M114" s="99"/>
      <c r="N114" s="99"/>
      <c r="R114" s="94" t="b">
        <f t="shared" ref="R114:R120" si="33">IF(L114="In-Kind", K114)</f>
        <v>0</v>
      </c>
    </row>
    <row r="115" spans="2:18" s="94" customFormat="1" x14ac:dyDescent="0.2">
      <c r="B115" s="277"/>
      <c r="C115" s="278"/>
      <c r="D115" s="278"/>
      <c r="E115" s="270"/>
      <c r="F115" s="67"/>
      <c r="G115" s="419"/>
      <c r="H115" s="420"/>
      <c r="I115" s="255"/>
      <c r="J115" s="255"/>
      <c r="K115" s="67">
        <f t="shared" si="32"/>
        <v>0</v>
      </c>
      <c r="L115" s="83"/>
      <c r="M115" s="99"/>
      <c r="N115" s="100"/>
      <c r="O115" s="100"/>
      <c r="P115" s="100"/>
      <c r="Q115" s="100"/>
      <c r="R115" s="94" t="b">
        <f t="shared" si="33"/>
        <v>0</v>
      </c>
    </row>
    <row r="116" spans="2:18" s="94" customFormat="1" x14ac:dyDescent="0.2">
      <c r="B116" s="277"/>
      <c r="C116" s="278"/>
      <c r="D116" s="278"/>
      <c r="E116" s="270"/>
      <c r="F116" s="67"/>
      <c r="G116" s="419"/>
      <c r="H116" s="420"/>
      <c r="I116" s="269"/>
      <c r="J116" s="270"/>
      <c r="K116" s="67">
        <f t="shared" si="32"/>
        <v>0</v>
      </c>
      <c r="L116" s="83"/>
      <c r="M116" s="98"/>
      <c r="N116" s="98"/>
      <c r="R116" s="94" t="b">
        <f t="shared" ref="R116:R118" si="34">IF(L116="In-Kind", K116)</f>
        <v>0</v>
      </c>
    </row>
    <row r="117" spans="2:18" s="94" customFormat="1" x14ac:dyDescent="0.2">
      <c r="B117" s="277"/>
      <c r="C117" s="278"/>
      <c r="D117" s="278"/>
      <c r="E117" s="270"/>
      <c r="F117" s="67"/>
      <c r="G117" s="419"/>
      <c r="H117" s="420"/>
      <c r="I117" s="269"/>
      <c r="J117" s="270"/>
      <c r="K117" s="67">
        <f t="shared" si="32"/>
        <v>0</v>
      </c>
      <c r="L117" s="83"/>
      <c r="M117" s="98"/>
      <c r="N117" s="98"/>
      <c r="R117" s="94" t="b">
        <f t="shared" si="34"/>
        <v>0</v>
      </c>
    </row>
    <row r="118" spans="2:18" s="94" customFormat="1" x14ac:dyDescent="0.2">
      <c r="B118" s="277"/>
      <c r="C118" s="278"/>
      <c r="D118" s="278"/>
      <c r="E118" s="270"/>
      <c r="F118" s="67"/>
      <c r="G118" s="419"/>
      <c r="H118" s="420"/>
      <c r="I118" s="269"/>
      <c r="J118" s="270"/>
      <c r="K118" s="67">
        <f t="shared" si="32"/>
        <v>0</v>
      </c>
      <c r="L118" s="83"/>
      <c r="M118" s="99"/>
      <c r="N118" s="99"/>
      <c r="R118" s="94" t="b">
        <f t="shared" si="34"/>
        <v>0</v>
      </c>
    </row>
    <row r="119" spans="2:18" s="94" customFormat="1" x14ac:dyDescent="0.2">
      <c r="B119" s="277"/>
      <c r="C119" s="278"/>
      <c r="D119" s="278"/>
      <c r="E119" s="270"/>
      <c r="F119" s="67"/>
      <c r="G119" s="419"/>
      <c r="H119" s="420"/>
      <c r="I119" s="269"/>
      <c r="J119" s="270"/>
      <c r="K119" s="67">
        <f t="shared" si="32"/>
        <v>0</v>
      </c>
      <c r="L119" s="83"/>
      <c r="M119" s="99"/>
      <c r="N119" s="99"/>
      <c r="R119" s="94" t="b">
        <f t="shared" si="33"/>
        <v>0</v>
      </c>
    </row>
    <row r="120" spans="2:18" s="94" customFormat="1" x14ac:dyDescent="0.2">
      <c r="B120" s="277"/>
      <c r="C120" s="278"/>
      <c r="D120" s="278"/>
      <c r="E120" s="270"/>
      <c r="F120" s="67"/>
      <c r="G120" s="419"/>
      <c r="H120" s="420"/>
      <c r="I120" s="255"/>
      <c r="J120" s="255"/>
      <c r="K120" s="67">
        <f t="shared" si="32"/>
        <v>0</v>
      </c>
      <c r="L120" s="83"/>
      <c r="M120" s="99"/>
      <c r="N120" s="100"/>
      <c r="O120" s="100"/>
      <c r="P120" s="100"/>
      <c r="Q120" s="100"/>
      <c r="R120" s="94" t="b">
        <f t="shared" si="33"/>
        <v>0</v>
      </c>
    </row>
    <row r="121" spans="2:18" s="94" customFormat="1" ht="13.5" thickBot="1" x14ac:dyDescent="0.25">
      <c r="B121" s="399"/>
      <c r="C121" s="400"/>
      <c r="D121" s="400"/>
      <c r="E121" s="268"/>
      <c r="F121" s="69"/>
      <c r="G121" s="432"/>
      <c r="H121" s="433"/>
      <c r="I121" s="401"/>
      <c r="J121" s="401"/>
      <c r="K121" s="67">
        <f t="shared" si="32"/>
        <v>0</v>
      </c>
      <c r="L121" s="84"/>
      <c r="M121" s="99"/>
      <c r="N121" s="99"/>
      <c r="R121" s="94" t="b">
        <f t="shared" si="31"/>
        <v>0</v>
      </c>
    </row>
    <row r="122" spans="2:18" ht="12" customHeight="1" thickBot="1" x14ac:dyDescent="0.25">
      <c r="I122" s="359" t="s">
        <v>18</v>
      </c>
      <c r="J122" s="360"/>
      <c r="K122" s="19">
        <f>SUM(K111:K121)</f>
        <v>0</v>
      </c>
      <c r="R122" s="2">
        <f>SUM(R111:R121)</f>
        <v>0</v>
      </c>
    </row>
    <row r="123" spans="2:18" ht="13.5" thickBot="1" x14ac:dyDescent="0.25"/>
    <row r="124" spans="2:18" ht="12" customHeight="1" x14ac:dyDescent="0.2">
      <c r="B124" s="315" t="s">
        <v>90</v>
      </c>
      <c r="C124" s="316"/>
      <c r="D124" s="316"/>
      <c r="E124" s="316"/>
      <c r="F124" s="316"/>
      <c r="G124" s="316"/>
      <c r="H124" s="316"/>
      <c r="I124" s="316"/>
      <c r="J124" s="316"/>
      <c r="K124" s="316"/>
      <c r="L124" s="317"/>
    </row>
    <row r="125" spans="2:18" ht="19.5" customHeight="1" thickBot="1" x14ac:dyDescent="0.25">
      <c r="B125" s="318"/>
      <c r="C125" s="319"/>
      <c r="D125" s="319"/>
      <c r="E125" s="319"/>
      <c r="F125" s="319"/>
      <c r="G125" s="319"/>
      <c r="H125" s="319"/>
      <c r="I125" s="319"/>
      <c r="J125" s="319"/>
      <c r="K125" s="319"/>
      <c r="L125" s="320"/>
    </row>
    <row r="126" spans="2:18" ht="12" customHeight="1" thickBot="1" x14ac:dyDescent="0.25">
      <c r="B126" s="52"/>
      <c r="C126" s="52"/>
      <c r="D126" s="52"/>
      <c r="E126" s="52"/>
      <c r="F126" s="52"/>
      <c r="G126" s="52"/>
      <c r="H126" s="52"/>
      <c r="I126" s="52"/>
      <c r="J126" s="52"/>
      <c r="K126" s="52"/>
      <c r="L126" s="52"/>
    </row>
    <row r="127" spans="2:18" x14ac:dyDescent="0.2">
      <c r="B127" s="321" t="s">
        <v>3</v>
      </c>
      <c r="C127" s="322"/>
      <c r="D127" s="322"/>
      <c r="E127" s="322"/>
      <c r="F127" s="139" t="s">
        <v>16</v>
      </c>
      <c r="G127" s="415" t="s">
        <v>15</v>
      </c>
      <c r="H127" s="416"/>
      <c r="I127" s="242" t="s">
        <v>17</v>
      </c>
      <c r="J127" s="242"/>
      <c r="K127" s="139" t="s">
        <v>1</v>
      </c>
      <c r="L127" s="11" t="s">
        <v>80</v>
      </c>
    </row>
    <row r="128" spans="2:18" s="94" customFormat="1" x14ac:dyDescent="0.2">
      <c r="B128" s="252"/>
      <c r="C128" s="253"/>
      <c r="D128" s="253"/>
      <c r="E128" s="254"/>
      <c r="F128" s="67"/>
      <c r="G128" s="411"/>
      <c r="H128" s="412"/>
      <c r="I128" s="255"/>
      <c r="J128" s="255"/>
      <c r="K128" s="67">
        <f>INT(SUM(F128*G128))</f>
        <v>0</v>
      </c>
      <c r="L128" s="83"/>
      <c r="M128" s="96"/>
      <c r="N128" s="96"/>
      <c r="O128" s="96"/>
      <c r="R128" s="94" t="b">
        <f t="shared" ref="R128:R131" si="35">IF(L128="In-Kind", K128)</f>
        <v>0</v>
      </c>
    </row>
    <row r="129" spans="2:18" s="94" customFormat="1" x14ac:dyDescent="0.2">
      <c r="B129" s="256"/>
      <c r="C129" s="257"/>
      <c r="D129" s="257"/>
      <c r="E129" s="258"/>
      <c r="F129" s="67"/>
      <c r="G129" s="411"/>
      <c r="H129" s="412"/>
      <c r="I129" s="259"/>
      <c r="J129" s="260"/>
      <c r="K129" s="67">
        <f t="shared" ref="K129:K131" si="36">INT(SUM(F129*G129))</f>
        <v>0</v>
      </c>
      <c r="L129" s="83"/>
      <c r="M129" s="96"/>
      <c r="N129" s="96"/>
      <c r="O129" s="96"/>
      <c r="R129" s="94" t="b">
        <f t="shared" si="35"/>
        <v>0</v>
      </c>
    </row>
    <row r="130" spans="2:18" s="94" customFormat="1" x14ac:dyDescent="0.2">
      <c r="B130" s="256"/>
      <c r="C130" s="257"/>
      <c r="D130" s="257"/>
      <c r="E130" s="258"/>
      <c r="F130" s="67"/>
      <c r="G130" s="411"/>
      <c r="H130" s="412"/>
      <c r="I130" s="259"/>
      <c r="J130" s="260"/>
      <c r="K130" s="67">
        <f t="shared" si="36"/>
        <v>0</v>
      </c>
      <c r="L130" s="83"/>
      <c r="M130" s="97"/>
      <c r="N130" s="97"/>
      <c r="O130" s="97"/>
      <c r="R130" s="94" t="b">
        <f t="shared" si="35"/>
        <v>0</v>
      </c>
    </row>
    <row r="131" spans="2:18" s="94" customFormat="1" ht="13.5" thickBot="1" x14ac:dyDescent="0.25">
      <c r="B131" s="283"/>
      <c r="C131" s="284"/>
      <c r="D131" s="284"/>
      <c r="E131" s="285"/>
      <c r="F131" s="69"/>
      <c r="G131" s="413"/>
      <c r="H131" s="414"/>
      <c r="I131" s="429"/>
      <c r="J131" s="345"/>
      <c r="K131" s="67">
        <f t="shared" si="36"/>
        <v>0</v>
      </c>
      <c r="L131" s="84"/>
      <c r="R131" s="94" t="b">
        <f t="shared" si="35"/>
        <v>0</v>
      </c>
    </row>
    <row r="132" spans="2:18" ht="13.5" thickBot="1" x14ac:dyDescent="0.25">
      <c r="I132" s="359" t="s">
        <v>34</v>
      </c>
      <c r="J132" s="360"/>
      <c r="K132" s="19">
        <f>SUM(K128:K131)</f>
        <v>0</v>
      </c>
      <c r="R132" s="2">
        <f>SUM(R128:R131)</f>
        <v>0</v>
      </c>
    </row>
    <row r="133" spans="2:18" ht="13.5" thickBot="1" x14ac:dyDescent="0.25">
      <c r="B133" s="282"/>
      <c r="C133" s="282"/>
      <c r="D133" s="282"/>
      <c r="E133" s="22"/>
      <c r="F133" s="33"/>
      <c r="G133" s="33"/>
      <c r="H133" s="33"/>
      <c r="L133" s="53"/>
    </row>
    <row r="134" spans="2:18" ht="13.5" customHeight="1" x14ac:dyDescent="0.2">
      <c r="B134" s="332" t="s">
        <v>89</v>
      </c>
      <c r="C134" s="333"/>
      <c r="D134" s="333"/>
      <c r="E134" s="333"/>
      <c r="F134" s="333"/>
      <c r="G134" s="333"/>
      <c r="H134" s="333"/>
      <c r="I134" s="333"/>
      <c r="J134" s="333"/>
      <c r="K134" s="333"/>
      <c r="L134" s="334"/>
    </row>
    <row r="135" spans="2:18" x14ac:dyDescent="0.2">
      <c r="B135" s="383"/>
      <c r="C135" s="384"/>
      <c r="D135" s="384"/>
      <c r="E135" s="384"/>
      <c r="F135" s="384"/>
      <c r="G135" s="384"/>
      <c r="H135" s="384"/>
      <c r="I135" s="384"/>
      <c r="J135" s="384"/>
      <c r="K135" s="384"/>
      <c r="L135" s="385"/>
    </row>
    <row r="136" spans="2:18" ht="28.5" customHeight="1" thickBot="1" x14ac:dyDescent="0.25">
      <c r="B136" s="335"/>
      <c r="C136" s="336"/>
      <c r="D136" s="336"/>
      <c r="E136" s="336"/>
      <c r="F136" s="336"/>
      <c r="G136" s="336"/>
      <c r="H136" s="336"/>
      <c r="I136" s="336"/>
      <c r="J136" s="336"/>
      <c r="K136" s="336"/>
      <c r="L136" s="337"/>
    </row>
    <row r="137" spans="2:18" ht="13.5" thickBot="1" x14ac:dyDescent="0.25"/>
    <row r="138" spans="2:18" ht="25.5" x14ac:dyDescent="0.2">
      <c r="B138" s="265" t="s">
        <v>3</v>
      </c>
      <c r="C138" s="266"/>
      <c r="D138" s="266"/>
      <c r="E138" s="331"/>
      <c r="F138" s="109" t="s">
        <v>16</v>
      </c>
      <c r="G138" s="115" t="s">
        <v>97</v>
      </c>
      <c r="H138" s="110" t="s">
        <v>96</v>
      </c>
      <c r="I138" s="249" t="s">
        <v>17</v>
      </c>
      <c r="J138" s="251"/>
      <c r="K138" s="31" t="s">
        <v>1</v>
      </c>
      <c r="L138" s="11" t="s">
        <v>80</v>
      </c>
    </row>
    <row r="139" spans="2:18" s="94" customFormat="1" ht="12.75" customHeight="1" x14ac:dyDescent="0.2">
      <c r="B139" s="252"/>
      <c r="C139" s="253"/>
      <c r="D139" s="253"/>
      <c r="E139" s="254"/>
      <c r="F139" s="76"/>
      <c r="G139" s="113"/>
      <c r="H139" s="111"/>
      <c r="I139" s="255"/>
      <c r="J139" s="255"/>
      <c r="K139" s="67">
        <f>(F139*G139)*H139</f>
        <v>0</v>
      </c>
      <c r="L139" s="83"/>
      <c r="M139" s="96"/>
      <c r="N139" s="96"/>
      <c r="O139" s="96"/>
      <c r="R139" s="94" t="b">
        <f>IF(L139="In-Kind", K139)</f>
        <v>0</v>
      </c>
    </row>
    <row r="140" spans="2:18" s="94" customFormat="1" ht="12.75" customHeight="1" x14ac:dyDescent="0.2">
      <c r="B140" s="252"/>
      <c r="C140" s="253"/>
      <c r="D140" s="253"/>
      <c r="E140" s="254"/>
      <c r="F140" s="76"/>
      <c r="G140" s="113"/>
      <c r="H140" s="111"/>
      <c r="I140" s="255"/>
      <c r="J140" s="255"/>
      <c r="K140" s="67">
        <f t="shared" ref="K140:K149" si="37">(F140*G140)*H140</f>
        <v>0</v>
      </c>
      <c r="L140" s="83"/>
      <c r="M140" s="96"/>
      <c r="N140" s="96"/>
      <c r="O140" s="96"/>
      <c r="R140" s="94" t="b">
        <f t="shared" ref="R140:R149" si="38">IF(L140="In-Kind", K140)</f>
        <v>0</v>
      </c>
    </row>
    <row r="141" spans="2:18" s="94" customFormat="1" ht="12.75" customHeight="1" x14ac:dyDescent="0.2">
      <c r="B141" s="252"/>
      <c r="C141" s="253"/>
      <c r="D141" s="253"/>
      <c r="E141" s="254"/>
      <c r="F141" s="76"/>
      <c r="G141" s="113"/>
      <c r="H141" s="111"/>
      <c r="I141" s="255"/>
      <c r="J141" s="255"/>
      <c r="K141" s="67">
        <f t="shared" si="37"/>
        <v>0</v>
      </c>
      <c r="L141" s="83"/>
      <c r="M141" s="97"/>
      <c r="N141" s="97"/>
      <c r="O141" s="97"/>
      <c r="R141" s="94" t="b">
        <f t="shared" si="38"/>
        <v>0</v>
      </c>
    </row>
    <row r="142" spans="2:18" s="94" customFormat="1" ht="12.75" customHeight="1" x14ac:dyDescent="0.2">
      <c r="B142" s="252"/>
      <c r="C142" s="253"/>
      <c r="D142" s="253"/>
      <c r="E142" s="254"/>
      <c r="F142" s="76"/>
      <c r="G142" s="113"/>
      <c r="H142" s="111"/>
      <c r="I142" s="255"/>
      <c r="J142" s="255"/>
      <c r="K142" s="67">
        <f t="shared" ref="K142" si="39">(F142*G142)*H142</f>
        <v>0</v>
      </c>
      <c r="L142" s="83"/>
      <c r="M142" s="97"/>
      <c r="N142" s="97"/>
      <c r="O142" s="97"/>
      <c r="R142" s="94" t="b">
        <f t="shared" ref="R142" si="40">IF(L142="In-Kind", K142)</f>
        <v>0</v>
      </c>
    </row>
    <row r="143" spans="2:18" s="94" customFormat="1" ht="12.75" customHeight="1" x14ac:dyDescent="0.2">
      <c r="B143" s="261"/>
      <c r="C143" s="262"/>
      <c r="D143" s="262"/>
      <c r="E143" s="262"/>
      <c r="F143" s="76"/>
      <c r="G143" s="113"/>
      <c r="H143" s="111"/>
      <c r="I143" s="263"/>
      <c r="J143" s="263"/>
      <c r="K143" s="67">
        <f t="shared" ref="K143" si="41">(F143*G143)*H143</f>
        <v>0</v>
      </c>
      <c r="L143" s="83"/>
      <c r="M143" s="97"/>
      <c r="N143" s="97"/>
      <c r="O143" s="97"/>
      <c r="R143" s="94" t="b">
        <f t="shared" ref="R143" si="42">IF(L143="In-Kind", K143)</f>
        <v>0</v>
      </c>
    </row>
    <row r="144" spans="2:18" s="94" customFormat="1" ht="12.75" customHeight="1" x14ac:dyDescent="0.2">
      <c r="B144" s="252"/>
      <c r="C144" s="253"/>
      <c r="D144" s="253"/>
      <c r="E144" s="254"/>
      <c r="F144" s="76"/>
      <c r="G144" s="113"/>
      <c r="H144" s="111"/>
      <c r="I144" s="255"/>
      <c r="J144" s="255"/>
      <c r="K144" s="67">
        <f t="shared" ref="K144" si="43">(F144*G144)*H144</f>
        <v>0</v>
      </c>
      <c r="L144" s="83"/>
      <c r="M144" s="96"/>
      <c r="N144" s="96"/>
      <c r="O144" s="96"/>
      <c r="R144" s="94" t="b">
        <f t="shared" ref="R144" si="44">IF(L144="In-Kind", K144)</f>
        <v>0</v>
      </c>
    </row>
    <row r="145" spans="2:18" s="94" customFormat="1" ht="12.75" customHeight="1" x14ac:dyDescent="0.2">
      <c r="B145" s="252"/>
      <c r="C145" s="253"/>
      <c r="D145" s="253"/>
      <c r="E145" s="254"/>
      <c r="F145" s="76"/>
      <c r="G145" s="113"/>
      <c r="H145" s="111"/>
      <c r="I145" s="255"/>
      <c r="J145" s="255"/>
      <c r="K145" s="67">
        <f t="shared" ref="K145:K148" si="45">(F145*G145)*H145</f>
        <v>0</v>
      </c>
      <c r="L145" s="83"/>
      <c r="M145" s="97"/>
      <c r="N145" s="97"/>
      <c r="O145" s="97"/>
      <c r="R145" s="94" t="b">
        <f t="shared" ref="R145:R148" si="46">IF(L145="In-Kind", K145)</f>
        <v>0</v>
      </c>
    </row>
    <row r="146" spans="2:18" s="94" customFormat="1" ht="12.75" customHeight="1" x14ac:dyDescent="0.2">
      <c r="B146" s="256"/>
      <c r="C146" s="257"/>
      <c r="D146" s="257"/>
      <c r="E146" s="258"/>
      <c r="F146" s="76"/>
      <c r="G146" s="113"/>
      <c r="H146" s="111"/>
      <c r="I146" s="259"/>
      <c r="J146" s="260"/>
      <c r="K146" s="67">
        <f t="shared" si="45"/>
        <v>0</v>
      </c>
      <c r="L146" s="83"/>
      <c r="M146" s="97"/>
      <c r="N146" s="97"/>
      <c r="O146" s="97"/>
      <c r="R146" s="94" t="b">
        <f t="shared" si="46"/>
        <v>0</v>
      </c>
    </row>
    <row r="147" spans="2:18" s="94" customFormat="1" ht="12.75" customHeight="1" x14ac:dyDescent="0.2">
      <c r="B147" s="256"/>
      <c r="C147" s="257"/>
      <c r="D147" s="257"/>
      <c r="E147" s="258"/>
      <c r="F147" s="76"/>
      <c r="G147" s="113"/>
      <c r="H147" s="111"/>
      <c r="I147" s="259"/>
      <c r="J147" s="260"/>
      <c r="K147" s="67">
        <f t="shared" si="45"/>
        <v>0</v>
      </c>
      <c r="L147" s="83"/>
      <c r="M147" s="97"/>
      <c r="N147" s="97"/>
      <c r="O147" s="97"/>
      <c r="R147" s="94" t="b">
        <f t="shared" si="46"/>
        <v>0</v>
      </c>
    </row>
    <row r="148" spans="2:18" s="94" customFormat="1" ht="12.75" customHeight="1" x14ac:dyDescent="0.2">
      <c r="B148" s="261"/>
      <c r="C148" s="262"/>
      <c r="D148" s="262"/>
      <c r="E148" s="262"/>
      <c r="F148" s="76"/>
      <c r="G148" s="113"/>
      <c r="H148" s="111"/>
      <c r="I148" s="263"/>
      <c r="J148" s="263"/>
      <c r="K148" s="67">
        <f t="shared" si="45"/>
        <v>0</v>
      </c>
      <c r="L148" s="83"/>
      <c r="M148" s="97"/>
      <c r="N148" s="97"/>
      <c r="O148" s="97"/>
      <c r="R148" s="94" t="b">
        <f t="shared" si="46"/>
        <v>0</v>
      </c>
    </row>
    <row r="149" spans="2:18" s="94" customFormat="1" ht="12.75" customHeight="1" thickBot="1" x14ac:dyDescent="0.25">
      <c r="B149" s="430"/>
      <c r="C149" s="431"/>
      <c r="D149" s="431"/>
      <c r="E149" s="431"/>
      <c r="F149" s="78"/>
      <c r="G149" s="114"/>
      <c r="H149" s="112"/>
      <c r="I149" s="263"/>
      <c r="J149" s="263"/>
      <c r="K149" s="67">
        <f t="shared" si="37"/>
        <v>0</v>
      </c>
      <c r="L149" s="84"/>
      <c r="R149" s="94" t="b">
        <f t="shared" si="38"/>
        <v>0</v>
      </c>
    </row>
    <row r="150" spans="2:18" ht="13.5" thickBot="1" x14ac:dyDescent="0.25">
      <c r="I150" s="240" t="s">
        <v>42</v>
      </c>
      <c r="J150" s="241"/>
      <c r="K150" s="18">
        <f>SUM(K139:K149)</f>
        <v>0</v>
      </c>
      <c r="R150" s="2">
        <f>SUM(R139:R149)</f>
        <v>0</v>
      </c>
    </row>
    <row r="151" spans="2:18" x14ac:dyDescent="0.2"/>
    <row r="152" spans="2:18" ht="13.5" thickBot="1" x14ac:dyDescent="0.25">
      <c r="B152" s="36"/>
      <c r="C152" s="36"/>
      <c r="D152" s="36"/>
      <c r="E152" s="36"/>
      <c r="F152" s="36"/>
      <c r="G152" s="36"/>
      <c r="H152" s="36"/>
      <c r="I152" s="36"/>
      <c r="J152" s="36"/>
      <c r="K152" s="36"/>
      <c r="L152" s="36"/>
    </row>
    <row r="153" spans="2:18" x14ac:dyDescent="0.2">
      <c r="B153" s="271" t="s">
        <v>33</v>
      </c>
      <c r="C153" s="424"/>
      <c r="D153" s="424"/>
      <c r="E153" s="424"/>
      <c r="F153" s="424"/>
      <c r="G153" s="424"/>
      <c r="H153" s="424"/>
      <c r="I153" s="424"/>
      <c r="J153" s="424"/>
      <c r="K153" s="424"/>
      <c r="L153" s="425"/>
    </row>
    <row r="154" spans="2:18" ht="13.5" thickBot="1" x14ac:dyDescent="0.25">
      <c r="B154" s="426"/>
      <c r="C154" s="427"/>
      <c r="D154" s="427"/>
      <c r="E154" s="427"/>
      <c r="F154" s="427"/>
      <c r="G154" s="427"/>
      <c r="H154" s="427"/>
      <c r="I154" s="427"/>
      <c r="J154" s="427"/>
      <c r="K154" s="427"/>
      <c r="L154" s="428"/>
    </row>
    <row r="155" spans="2:18" ht="13.5" thickBot="1" x14ac:dyDescent="0.25">
      <c r="B155" s="36"/>
      <c r="C155" s="36"/>
      <c r="D155" s="36"/>
      <c r="E155" s="36"/>
      <c r="F155" s="36"/>
      <c r="G155" s="36"/>
      <c r="H155" s="36"/>
      <c r="I155" s="36"/>
      <c r="J155" s="36"/>
      <c r="K155" s="36"/>
      <c r="L155" s="36"/>
    </row>
    <row r="156" spans="2:18" ht="25.5" x14ac:dyDescent="0.2">
      <c r="B156" s="247" t="s">
        <v>7</v>
      </c>
      <c r="C156" s="242"/>
      <c r="D156" s="248"/>
      <c r="E156" s="249" t="s">
        <v>8</v>
      </c>
      <c r="F156" s="250"/>
      <c r="G156" s="251"/>
      <c r="H156" s="31" t="s">
        <v>16</v>
      </c>
      <c r="I156" s="17" t="s">
        <v>88</v>
      </c>
      <c r="J156" s="31" t="s">
        <v>15</v>
      </c>
      <c r="K156" s="31" t="s">
        <v>1</v>
      </c>
      <c r="L156" s="11" t="s">
        <v>80</v>
      </c>
      <c r="M156" s="25"/>
      <c r="N156" s="25"/>
      <c r="O156" s="25"/>
      <c r="P156" s="25"/>
    </row>
    <row r="157" spans="2:18" s="94" customFormat="1" x14ac:dyDescent="0.2">
      <c r="B157" s="239"/>
      <c r="C157" s="238"/>
      <c r="D157" s="238"/>
      <c r="E157" s="238"/>
      <c r="F157" s="238"/>
      <c r="G157" s="238"/>
      <c r="H157" s="67"/>
      <c r="I157" s="79"/>
      <c r="J157" s="232"/>
      <c r="K157" s="67">
        <f t="shared" ref="K157:K163" si="47">SUM(H157*J157)</f>
        <v>0</v>
      </c>
      <c r="L157" s="83"/>
      <c r="M157" s="95"/>
      <c r="N157" s="95"/>
      <c r="O157" s="95"/>
      <c r="P157" s="95"/>
      <c r="R157" s="94" t="b">
        <f t="shared" ref="R157:R163" si="48">IF(L157="In-Kind", K157)</f>
        <v>0</v>
      </c>
    </row>
    <row r="158" spans="2:18" s="94" customFormat="1" x14ac:dyDescent="0.2">
      <c r="B158" s="239"/>
      <c r="C158" s="238"/>
      <c r="D158" s="238"/>
      <c r="E158" s="238"/>
      <c r="F158" s="238"/>
      <c r="G158" s="238"/>
      <c r="H158" s="67"/>
      <c r="I158" s="79"/>
      <c r="J158" s="232"/>
      <c r="K158" s="67">
        <f t="shared" si="47"/>
        <v>0</v>
      </c>
      <c r="L158" s="83"/>
      <c r="M158" s="95"/>
      <c r="N158" s="95"/>
      <c r="O158" s="95"/>
      <c r="P158" s="95"/>
      <c r="R158" s="94" t="b">
        <f t="shared" si="48"/>
        <v>0</v>
      </c>
    </row>
    <row r="159" spans="2:18" s="94" customFormat="1" x14ac:dyDescent="0.2">
      <c r="B159" s="239"/>
      <c r="C159" s="238"/>
      <c r="D159" s="238"/>
      <c r="E159" s="238"/>
      <c r="F159" s="238"/>
      <c r="G159" s="238"/>
      <c r="H159" s="67"/>
      <c r="I159" s="79"/>
      <c r="J159" s="232"/>
      <c r="K159" s="67">
        <f t="shared" si="47"/>
        <v>0</v>
      </c>
      <c r="L159" s="83"/>
      <c r="M159" s="95"/>
      <c r="N159" s="95"/>
      <c r="O159" s="95"/>
      <c r="P159" s="95"/>
      <c r="R159" s="94" t="b">
        <f t="shared" ref="R159" si="49">IF(L159="In-Kind", K159)</f>
        <v>0</v>
      </c>
    </row>
    <row r="160" spans="2:18" s="94" customFormat="1" x14ac:dyDescent="0.2">
      <c r="B160" s="239"/>
      <c r="C160" s="238"/>
      <c r="D160" s="238"/>
      <c r="E160" s="238"/>
      <c r="F160" s="238"/>
      <c r="G160" s="238"/>
      <c r="H160" s="67"/>
      <c r="I160" s="79"/>
      <c r="J160" s="232"/>
      <c r="K160" s="67">
        <f>SUM(H160*J160)</f>
        <v>0</v>
      </c>
      <c r="L160" s="83"/>
      <c r="M160" s="95"/>
      <c r="N160" s="95"/>
      <c r="O160" s="95"/>
      <c r="P160" s="95"/>
      <c r="R160" s="94" t="b">
        <f t="shared" ref="R160:R162" si="50">IF(L160="In-Kind", K160)</f>
        <v>0</v>
      </c>
    </row>
    <row r="161" spans="2:18" s="94" customFormat="1" x14ac:dyDescent="0.2">
      <c r="B161" s="239"/>
      <c r="C161" s="238"/>
      <c r="D161" s="238"/>
      <c r="E161" s="238"/>
      <c r="F161" s="238"/>
      <c r="G161" s="238"/>
      <c r="H161" s="67"/>
      <c r="I161" s="79"/>
      <c r="J161" s="232"/>
      <c r="K161" s="67">
        <f t="shared" ref="K161" si="51">SUM(H161*J161)</f>
        <v>0</v>
      </c>
      <c r="L161" s="83"/>
      <c r="M161" s="95"/>
      <c r="N161" s="95"/>
      <c r="O161" s="95"/>
      <c r="P161" s="95"/>
      <c r="R161" s="94" t="b">
        <f t="shared" si="50"/>
        <v>0</v>
      </c>
    </row>
    <row r="162" spans="2:18" s="94" customFormat="1" x14ac:dyDescent="0.2">
      <c r="B162" s="239"/>
      <c r="C162" s="238"/>
      <c r="D162" s="238"/>
      <c r="E162" s="238"/>
      <c r="F162" s="238"/>
      <c r="G162" s="238"/>
      <c r="H162" s="67"/>
      <c r="I162" s="79"/>
      <c r="J162" s="232"/>
      <c r="K162" s="67">
        <f>SUM(H162*J162)</f>
        <v>0</v>
      </c>
      <c r="L162" s="83"/>
      <c r="M162" s="95"/>
      <c r="N162" s="95"/>
      <c r="O162" s="95"/>
      <c r="P162" s="95"/>
      <c r="R162" s="94" t="b">
        <f t="shared" si="50"/>
        <v>0</v>
      </c>
    </row>
    <row r="163" spans="2:18" s="94" customFormat="1" ht="13.5" thickBot="1" x14ac:dyDescent="0.25">
      <c r="B163" s="288"/>
      <c r="C163" s="264"/>
      <c r="D163" s="264"/>
      <c r="E163" s="264"/>
      <c r="F163" s="264"/>
      <c r="G163" s="264"/>
      <c r="H163" s="69"/>
      <c r="I163" s="80"/>
      <c r="J163" s="114"/>
      <c r="K163" s="69">
        <f t="shared" si="47"/>
        <v>0</v>
      </c>
      <c r="L163" s="84"/>
      <c r="R163" s="94" t="b">
        <f t="shared" si="48"/>
        <v>0</v>
      </c>
    </row>
    <row r="164" spans="2:18" ht="12" customHeight="1" thickBot="1" x14ac:dyDescent="0.25">
      <c r="I164" s="289" t="s">
        <v>43</v>
      </c>
      <c r="J164" s="290"/>
      <c r="K164" s="18">
        <f>SUM(K157:K163)</f>
        <v>0</v>
      </c>
      <c r="R164" s="2">
        <f>SUM(R157:R163)</f>
        <v>0</v>
      </c>
    </row>
    <row r="165" spans="2:18" x14ac:dyDescent="0.2">
      <c r="H165" s="307"/>
      <c r="I165" s="307"/>
      <c r="L165" s="54"/>
    </row>
    <row r="166" spans="2:18" ht="13.5" thickBot="1" x14ac:dyDescent="0.25"/>
    <row r="167" spans="2:18" x14ac:dyDescent="0.2">
      <c r="B167" s="271" t="s">
        <v>32</v>
      </c>
      <c r="C167" s="272"/>
      <c r="D167" s="272"/>
      <c r="E167" s="272"/>
      <c r="F167" s="272"/>
      <c r="G167" s="272"/>
      <c r="H167" s="272"/>
      <c r="I167" s="272"/>
      <c r="J167" s="272"/>
      <c r="K167" s="272"/>
      <c r="L167" s="273"/>
    </row>
    <row r="168" spans="2:18" ht="13.5" thickBot="1" x14ac:dyDescent="0.25">
      <c r="B168" s="274"/>
      <c r="C168" s="275"/>
      <c r="D168" s="275"/>
      <c r="E168" s="275"/>
      <c r="F168" s="275"/>
      <c r="G168" s="275"/>
      <c r="H168" s="275"/>
      <c r="I168" s="275"/>
      <c r="J168" s="275"/>
      <c r="K168" s="275"/>
      <c r="L168" s="276"/>
    </row>
    <row r="169" spans="2:18" ht="13.5" thickBot="1" x14ac:dyDescent="0.25"/>
    <row r="170" spans="2:18" ht="25.5" x14ac:dyDescent="0.2">
      <c r="B170" s="247" t="s">
        <v>7</v>
      </c>
      <c r="C170" s="242"/>
      <c r="D170" s="248"/>
      <c r="E170" s="249" t="s">
        <v>8</v>
      </c>
      <c r="F170" s="250"/>
      <c r="G170" s="251"/>
      <c r="H170" s="120" t="s">
        <v>16</v>
      </c>
      <c r="I170" s="231" t="s">
        <v>88</v>
      </c>
      <c r="J170" s="120" t="s">
        <v>15</v>
      </c>
      <c r="K170" s="120" t="s">
        <v>1</v>
      </c>
      <c r="L170" s="11" t="s">
        <v>80</v>
      </c>
    </row>
    <row r="171" spans="2:18" s="94" customFormat="1" ht="13.5" customHeight="1" x14ac:dyDescent="0.2">
      <c r="B171" s="239"/>
      <c r="C171" s="238"/>
      <c r="D171" s="238"/>
      <c r="E171" s="238"/>
      <c r="F171" s="238"/>
      <c r="G171" s="238"/>
      <c r="H171" s="207"/>
      <c r="I171" s="73"/>
      <c r="J171" s="232"/>
      <c r="K171" s="67">
        <f t="shared" ref="K171:K173" si="52">SUM(H171*J171)</f>
        <v>0</v>
      </c>
      <c r="L171" s="83"/>
      <c r="R171" s="94" t="b">
        <f>IF(L171="In-Kind", K171)</f>
        <v>0</v>
      </c>
    </row>
    <row r="172" spans="2:18" s="94" customFormat="1" ht="13.5" customHeight="1" x14ac:dyDescent="0.2">
      <c r="B172" s="239"/>
      <c r="C172" s="238"/>
      <c r="D172" s="238"/>
      <c r="E172" s="238"/>
      <c r="F172" s="238"/>
      <c r="G172" s="238"/>
      <c r="H172" s="67"/>
      <c r="I172" s="73"/>
      <c r="J172" s="232"/>
      <c r="K172" s="67">
        <f t="shared" si="52"/>
        <v>0</v>
      </c>
      <c r="L172" s="83"/>
      <c r="R172" s="94" t="b">
        <f t="shared" ref="R172:R175" si="53">IF(L172="In-Kind", K172)</f>
        <v>0</v>
      </c>
    </row>
    <row r="173" spans="2:18" s="94" customFormat="1" x14ac:dyDescent="0.2">
      <c r="B173" s="239"/>
      <c r="C173" s="238"/>
      <c r="D173" s="238"/>
      <c r="E173" s="238"/>
      <c r="F173" s="238"/>
      <c r="G173" s="238"/>
      <c r="H173" s="67"/>
      <c r="I173" s="73"/>
      <c r="J173" s="232"/>
      <c r="K173" s="67">
        <f t="shared" si="52"/>
        <v>0</v>
      </c>
      <c r="L173" s="83"/>
      <c r="R173" s="94" t="b">
        <f t="shared" si="53"/>
        <v>0</v>
      </c>
    </row>
    <row r="174" spans="2:18" x14ac:dyDescent="0.2">
      <c r="B174" s="239"/>
      <c r="C174" s="238"/>
      <c r="D174" s="238"/>
      <c r="E174" s="238"/>
      <c r="F174" s="238"/>
      <c r="G174" s="238"/>
      <c r="H174" s="67"/>
      <c r="I174" s="73"/>
      <c r="J174" s="232"/>
      <c r="K174" s="67">
        <f>SUM(H174*J174)</f>
        <v>0</v>
      </c>
      <c r="L174" s="83"/>
      <c r="R174" s="94" t="b">
        <f t="shared" si="53"/>
        <v>0</v>
      </c>
    </row>
    <row r="175" spans="2:18" ht="13.5" thickBot="1" x14ac:dyDescent="0.25">
      <c r="B175" s="288"/>
      <c r="C175" s="264"/>
      <c r="D175" s="264"/>
      <c r="E175" s="264"/>
      <c r="F175" s="264"/>
      <c r="G175" s="264"/>
      <c r="H175" s="69"/>
      <c r="I175" s="74"/>
      <c r="J175" s="114"/>
      <c r="K175" s="69">
        <f t="shared" ref="K175" si="54">SUM(H175*J175)</f>
        <v>0</v>
      </c>
      <c r="L175" s="84"/>
      <c r="R175" s="94" t="b">
        <f t="shared" si="53"/>
        <v>0</v>
      </c>
    </row>
    <row r="176" spans="2:18" ht="13.5" thickBot="1" x14ac:dyDescent="0.25">
      <c r="I176" s="289" t="s">
        <v>43</v>
      </c>
      <c r="J176" s="290"/>
      <c r="K176" s="18">
        <f>SUM(K171:K175)</f>
        <v>0</v>
      </c>
      <c r="R176" s="2">
        <f>SUM(R171:R175)</f>
        <v>0</v>
      </c>
    </row>
    <row r="177" spans="2:12" ht="12.75" customHeight="1" x14ac:dyDescent="0.2">
      <c r="C177" s="52"/>
      <c r="D177" s="52"/>
      <c r="E177" s="52"/>
      <c r="F177" s="52"/>
      <c r="G177" s="52"/>
      <c r="H177" s="52"/>
      <c r="I177" s="52"/>
      <c r="J177" s="52"/>
      <c r="K177" s="52"/>
      <c r="L177" s="52"/>
    </row>
    <row r="178" spans="2:12" ht="12.75" customHeight="1" thickBot="1" x14ac:dyDescent="0.25">
      <c r="C178" s="52"/>
      <c r="D178" s="52"/>
      <c r="E178" s="52"/>
      <c r="F178" s="52"/>
      <c r="G178" s="52"/>
      <c r="H178" s="52"/>
      <c r="I178" s="52"/>
      <c r="J178" s="52"/>
      <c r="K178" s="52"/>
      <c r="L178" s="52"/>
    </row>
    <row r="179" spans="2:12" ht="12.75" customHeight="1" x14ac:dyDescent="0.2">
      <c r="B179" s="271" t="s">
        <v>184</v>
      </c>
      <c r="C179" s="272"/>
      <c r="D179" s="272"/>
      <c r="E179" s="272"/>
      <c r="F179" s="272"/>
      <c r="G179" s="272"/>
      <c r="H179" s="272"/>
      <c r="I179" s="272"/>
      <c r="J179" s="272"/>
      <c r="K179" s="272"/>
      <c r="L179" s="273"/>
    </row>
    <row r="180" spans="2:12" ht="12.75" customHeight="1" x14ac:dyDescent="0.2">
      <c r="B180" s="423"/>
      <c r="C180" s="299"/>
      <c r="D180" s="299"/>
      <c r="E180" s="299"/>
      <c r="F180" s="299"/>
      <c r="G180" s="299"/>
      <c r="H180" s="299"/>
      <c r="I180" s="299"/>
      <c r="J180" s="299"/>
      <c r="K180" s="299"/>
      <c r="L180" s="300"/>
    </row>
    <row r="181" spans="2:12" ht="12.75" customHeight="1" x14ac:dyDescent="0.2">
      <c r="B181" s="423"/>
      <c r="C181" s="299"/>
      <c r="D181" s="299"/>
      <c r="E181" s="299"/>
      <c r="F181" s="299"/>
      <c r="G181" s="299"/>
      <c r="H181" s="299"/>
      <c r="I181" s="299"/>
      <c r="J181" s="299"/>
      <c r="K181" s="299"/>
      <c r="L181" s="300"/>
    </row>
    <row r="182" spans="2:12" ht="12.75" customHeight="1" thickBot="1" x14ac:dyDescent="0.25">
      <c r="B182" s="375"/>
      <c r="C182" s="275"/>
      <c r="D182" s="275"/>
      <c r="E182" s="275"/>
      <c r="F182" s="275"/>
      <c r="G182" s="275"/>
      <c r="H182" s="275"/>
      <c r="I182" s="275"/>
      <c r="J182" s="275"/>
      <c r="K182" s="275"/>
      <c r="L182" s="276"/>
    </row>
    <row r="183" spans="2:12" ht="12.75" customHeight="1" thickBot="1" x14ac:dyDescent="0.25">
      <c r="C183" s="52"/>
      <c r="D183" s="52"/>
      <c r="E183" s="52"/>
      <c r="F183" s="52"/>
      <c r="G183" s="52"/>
      <c r="H183" s="52"/>
      <c r="I183" s="52"/>
      <c r="J183" s="52"/>
      <c r="K183" s="52"/>
      <c r="L183" s="52"/>
    </row>
    <row r="184" spans="2:12" ht="12.75" customHeight="1" thickBot="1" x14ac:dyDescent="0.25">
      <c r="C184" s="52"/>
      <c r="D184" s="52"/>
      <c r="E184" s="52"/>
      <c r="F184" s="52"/>
      <c r="G184" s="52"/>
      <c r="H184" s="52"/>
      <c r="I184" s="36"/>
      <c r="J184" s="421" t="s">
        <v>183</v>
      </c>
      <c r="K184" s="422"/>
      <c r="L184" s="41">
        <f>'MTDC Calculator'!F39</f>
        <v>0</v>
      </c>
    </row>
    <row r="185" spans="2:12" ht="12.75" customHeight="1" x14ac:dyDescent="0.2">
      <c r="C185" s="52"/>
      <c r="D185" s="52"/>
      <c r="E185" s="52"/>
      <c r="F185" s="52"/>
      <c r="G185" s="52"/>
      <c r="H185" s="52"/>
      <c r="I185" s="52"/>
      <c r="J185" s="52"/>
      <c r="K185" s="52"/>
      <c r="L185" s="52"/>
    </row>
    <row r="186" spans="2:12" ht="13.5" thickBot="1" x14ac:dyDescent="0.25">
      <c r="B186" s="52"/>
      <c r="C186" s="52"/>
      <c r="D186" s="52"/>
      <c r="E186" s="52"/>
      <c r="F186" s="52"/>
      <c r="G186" s="52"/>
      <c r="H186" s="52"/>
      <c r="I186" s="52"/>
      <c r="J186" s="52"/>
      <c r="K186" s="52"/>
      <c r="L186" s="52"/>
    </row>
    <row r="187" spans="2:12" ht="13.5" thickBot="1" x14ac:dyDescent="0.25">
      <c r="J187" s="305" t="s">
        <v>31</v>
      </c>
      <c r="K187" s="370"/>
      <c r="L187" s="41">
        <f>SUM(K150+K164+K176+L184)</f>
        <v>0</v>
      </c>
    </row>
    <row r="188" spans="2:12" x14ac:dyDescent="0.2">
      <c r="B188" s="52"/>
      <c r="C188" s="52"/>
      <c r="D188" s="52"/>
      <c r="E188" s="52"/>
      <c r="F188" s="52"/>
      <c r="G188" s="52"/>
      <c r="H188" s="52"/>
      <c r="I188" s="52"/>
      <c r="J188" s="52"/>
      <c r="K188" s="52"/>
      <c r="L188" s="52"/>
    </row>
    <row r="189" spans="2:12" ht="12.75" customHeight="1" thickBot="1" x14ac:dyDescent="0.25">
      <c r="B189" s="52"/>
      <c r="C189" s="52"/>
      <c r="D189" s="52"/>
      <c r="E189" s="52"/>
      <c r="F189" s="52"/>
      <c r="G189" s="52"/>
      <c r="H189" s="52"/>
      <c r="I189" s="52"/>
      <c r="J189" s="52"/>
      <c r="K189" s="52"/>
      <c r="L189" s="52"/>
    </row>
    <row r="190" spans="2:12" x14ac:dyDescent="0.2">
      <c r="B190" s="271" t="s">
        <v>185</v>
      </c>
      <c r="C190" s="272"/>
      <c r="D190" s="272"/>
      <c r="E190" s="272"/>
      <c r="F190" s="272"/>
      <c r="G190" s="272"/>
      <c r="H190" s="272"/>
      <c r="I190" s="272"/>
      <c r="J190" s="272"/>
      <c r="K190" s="272"/>
      <c r="L190" s="273"/>
    </row>
    <row r="191" spans="2:12" ht="15" customHeight="1" thickBot="1" x14ac:dyDescent="0.25">
      <c r="B191" s="375"/>
      <c r="C191" s="275"/>
      <c r="D191" s="275"/>
      <c r="E191" s="275"/>
      <c r="F191" s="275"/>
      <c r="G191" s="275"/>
      <c r="H191" s="275"/>
      <c r="I191" s="275"/>
      <c r="J191" s="275"/>
      <c r="K191" s="275"/>
      <c r="L191" s="276"/>
    </row>
    <row r="192" spans="2:12" x14ac:dyDescent="0.2">
      <c r="B192" s="52"/>
      <c r="C192" s="52"/>
      <c r="D192" s="52"/>
      <c r="E192" s="52"/>
      <c r="F192" s="52"/>
      <c r="G192" s="52"/>
      <c r="H192" s="52"/>
      <c r="I192" s="52"/>
      <c r="J192" s="52"/>
      <c r="K192" s="52"/>
      <c r="L192" s="52"/>
    </row>
    <row r="193" spans="2:20" ht="12.75" customHeight="1" thickBot="1" x14ac:dyDescent="0.25">
      <c r="B193" s="52"/>
      <c r="C193" s="52"/>
      <c r="D193" s="52"/>
      <c r="E193" s="52"/>
      <c r="F193" s="52"/>
      <c r="G193" s="52"/>
      <c r="H193" s="52"/>
      <c r="I193" s="52"/>
      <c r="J193" s="52"/>
      <c r="K193" s="52"/>
      <c r="L193" s="52"/>
    </row>
    <row r="194" spans="2:20" ht="13.35" customHeight="1" thickBot="1" x14ac:dyDescent="0.25">
      <c r="B194" s="235" t="s">
        <v>118</v>
      </c>
      <c r="C194" s="236"/>
      <c r="D194" s="237"/>
      <c r="E194" s="142"/>
      <c r="F194" s="52"/>
      <c r="G194" s="52"/>
      <c r="H194" s="52"/>
      <c r="I194" s="52"/>
      <c r="J194" s="52"/>
      <c r="K194" s="52"/>
      <c r="L194" s="52"/>
    </row>
    <row r="195" spans="2:20" x14ac:dyDescent="0.2">
      <c r="B195" s="52"/>
      <c r="C195" s="52"/>
      <c r="D195" s="52"/>
      <c r="E195" s="52"/>
      <c r="F195" s="52"/>
      <c r="G195" s="52"/>
      <c r="H195" s="52"/>
      <c r="I195" s="52"/>
      <c r="J195" s="52"/>
      <c r="K195" s="52"/>
      <c r="L195" s="52"/>
    </row>
    <row r="196" spans="2:20" x14ac:dyDescent="0.2">
      <c r="B196" s="52"/>
      <c r="C196" s="52"/>
      <c r="D196" s="52"/>
      <c r="E196" s="52"/>
      <c r="F196" s="52"/>
      <c r="G196" s="52"/>
      <c r="H196" s="52"/>
      <c r="I196" s="52"/>
      <c r="J196" s="52"/>
      <c r="K196" s="52"/>
      <c r="L196" s="52"/>
    </row>
    <row r="197" spans="2:20" ht="13.5" thickBot="1" x14ac:dyDescent="0.25">
      <c r="B197" s="52"/>
      <c r="C197" s="52"/>
      <c r="D197" s="52"/>
      <c r="E197" s="52"/>
      <c r="F197" s="52"/>
      <c r="G197" s="52"/>
      <c r="H197" s="52"/>
      <c r="I197" s="52"/>
      <c r="J197" s="52"/>
      <c r="K197" s="52"/>
      <c r="L197" s="52"/>
    </row>
    <row r="198" spans="2:20" x14ac:dyDescent="0.2">
      <c r="B198" s="271" t="s">
        <v>108</v>
      </c>
      <c r="C198" s="373"/>
      <c r="D198" s="373"/>
      <c r="E198" s="373"/>
      <c r="F198" s="373"/>
      <c r="G198" s="373"/>
      <c r="H198" s="373"/>
      <c r="I198" s="373"/>
      <c r="J198" s="373"/>
      <c r="K198" s="373"/>
      <c r="L198" s="374"/>
    </row>
    <row r="199" spans="2:20" ht="18.75" customHeight="1" thickBot="1" x14ac:dyDescent="0.25">
      <c r="B199" s="375"/>
      <c r="C199" s="376"/>
      <c r="D199" s="376"/>
      <c r="E199" s="376"/>
      <c r="F199" s="376"/>
      <c r="G199" s="376"/>
      <c r="H199" s="376"/>
      <c r="I199" s="376"/>
      <c r="J199" s="376"/>
      <c r="K199" s="376"/>
      <c r="L199" s="377"/>
    </row>
    <row r="200" spans="2:20" x14ac:dyDescent="0.2">
      <c r="B200" s="52"/>
      <c r="C200" s="52"/>
      <c r="D200" s="52"/>
      <c r="E200" s="52"/>
      <c r="F200" s="52"/>
      <c r="G200" s="52"/>
      <c r="H200" s="52"/>
      <c r="I200" s="52"/>
      <c r="J200" s="52"/>
      <c r="K200" s="52"/>
      <c r="L200" s="52"/>
    </row>
    <row r="201" spans="2:20" ht="20.25" customHeight="1" thickBot="1" x14ac:dyDescent="0.25">
      <c r="B201" s="52"/>
      <c r="C201" s="52"/>
      <c r="D201" s="52"/>
      <c r="E201" s="52"/>
      <c r="F201" s="52"/>
      <c r="G201" s="52"/>
      <c r="H201" s="52"/>
      <c r="I201" s="52"/>
      <c r="J201" s="52"/>
      <c r="K201" s="52"/>
      <c r="L201" s="52"/>
    </row>
    <row r="202" spans="2:20" ht="13.5" thickBot="1" x14ac:dyDescent="0.25">
      <c r="E202" s="37" t="s">
        <v>85</v>
      </c>
      <c r="F202" s="38"/>
      <c r="G202" s="27" t="s">
        <v>0</v>
      </c>
      <c r="K202" s="1"/>
    </row>
    <row r="203" spans="2:20" x14ac:dyDescent="0.2">
      <c r="E203" s="39" t="s">
        <v>26</v>
      </c>
      <c r="F203" s="40"/>
      <c r="G203" s="55">
        <f>L59</f>
        <v>0</v>
      </c>
      <c r="K203" s="56"/>
    </row>
    <row r="204" spans="2:20" x14ac:dyDescent="0.2">
      <c r="E204" s="371" t="s">
        <v>27</v>
      </c>
      <c r="F204" s="372"/>
      <c r="G204" s="57">
        <f>K90</f>
        <v>0</v>
      </c>
      <c r="K204" s="56"/>
    </row>
    <row r="205" spans="2:20" x14ac:dyDescent="0.2">
      <c r="E205" s="371" t="s">
        <v>28</v>
      </c>
      <c r="F205" s="372"/>
      <c r="G205" s="57">
        <f>K105</f>
        <v>0</v>
      </c>
      <c r="K205" s="56"/>
    </row>
    <row r="206" spans="2:20" x14ac:dyDescent="0.2">
      <c r="E206" s="371" t="s">
        <v>29</v>
      </c>
      <c r="F206" s="372"/>
      <c r="G206" s="57">
        <f>K122</f>
        <v>0</v>
      </c>
      <c r="K206" s="56"/>
    </row>
    <row r="207" spans="2:20" x14ac:dyDescent="0.2">
      <c r="E207" s="378" t="s">
        <v>84</v>
      </c>
      <c r="F207" s="379"/>
      <c r="G207" s="57">
        <f>K132</f>
        <v>0</v>
      </c>
      <c r="K207" s="56"/>
    </row>
    <row r="208" spans="2:20" ht="13.5" thickBot="1" x14ac:dyDescent="0.25">
      <c r="E208" s="286" t="s">
        <v>30</v>
      </c>
      <c r="F208" s="287"/>
      <c r="G208" s="58">
        <f>L187</f>
        <v>0</v>
      </c>
      <c r="K208" s="56"/>
      <c r="R208" s="2" t="s">
        <v>58</v>
      </c>
      <c r="S208" s="2" t="s">
        <v>186</v>
      </c>
      <c r="T208" s="2" t="s">
        <v>106</v>
      </c>
    </row>
    <row r="209" spans="2:20" x14ac:dyDescent="0.2">
      <c r="E209" s="380" t="s">
        <v>13</v>
      </c>
      <c r="F209" s="381"/>
      <c r="G209" s="59">
        <f>SUM(G203:G208)</f>
        <v>0</v>
      </c>
      <c r="H209" s="1"/>
      <c r="K209" s="28"/>
      <c r="O209" s="29"/>
      <c r="P209" s="60"/>
      <c r="R209" s="2" t="b">
        <f>IF((D6="VOCA"),SUM($G203:$G208)+$E194)</f>
        <v>0</v>
      </c>
      <c r="S209" s="2" t="b">
        <f>IF((D6="VAWA - CJSI"),SUM(G203:G208)+$E194)</f>
        <v>0</v>
      </c>
      <c r="T209" s="2" t="b">
        <f>IF((D6="FVPSA"),SUM(G203:G208)+$E194)</f>
        <v>0</v>
      </c>
    </row>
    <row r="210" spans="2:20" x14ac:dyDescent="0.2">
      <c r="E210" s="279" t="s">
        <v>110</v>
      </c>
      <c r="F210" s="280"/>
      <c r="G210" s="57" t="b">
        <f>IF((D6="VOCA"),R209*0.8,IF((D6="VAWA - CJSI"),S209*0.75,IF((D6="VAWA - Victim Services"),G209*1,IF((D6="State - Sexual Assault"),G209*1,IF((D6="State - Domestic Violence"),G209*1,IF((D6="FVPSA"),T209*0.8,IF((D6="SASP"),G209*1,IF((D6="SORNA"),G209*1,IF((D6="PSN"),G209*1,IF((D6="BYRNE-JAG"),G209*1,IF((D6="WRONGFUL CONVICTION"),G209*1,IF((D6="RSAT"),G209*0.75,IF((D6="PHBG"),G209*1,IF((D6="VLAN"),G209*1,IF((D6="TANF"),G209*1,IF((D6="OTHER - No Match"),G209*1))))))))))))))))</f>
        <v>0</v>
      </c>
      <c r="H210" s="30"/>
      <c r="O210" s="29"/>
      <c r="P210" s="60"/>
      <c r="Q210" s="61"/>
      <c r="R210" s="2" t="b">
        <f>IF((D6="VOCA"),R209*0.2)</f>
        <v>0</v>
      </c>
      <c r="S210" s="2" t="b">
        <f>IF((D6="VAWA - CJSI"),S209*0.25)</f>
        <v>0</v>
      </c>
      <c r="T210" s="2" t="b">
        <f>IF((D6="FVPSA"),T209*0.2)</f>
        <v>0</v>
      </c>
    </row>
    <row r="211" spans="2:20" ht="13.5" thickBot="1" x14ac:dyDescent="0.25">
      <c r="E211" s="357" t="s">
        <v>62</v>
      </c>
      <c r="F211" s="358"/>
      <c r="G211" s="58" t="b">
        <f>IF((D6="VOCA"),R210-E194,IF((D6="VAWA - CJSI"),S210-E194,IF((D6="VAWA - Victim Services"), G209*0, IF((D6="State - Sexual Assault"),G209*0, IF((D6="State - Domestic Violence"),G209*0, IF((D6="FVPSA"),T210-E194,IF((D6="SASP"), G209*0,IF((D6="SORNA"), G209*0,IF((D6="PSN"), G209*0,IF((D6="BYRNE-JAG"), G209*0,IF((D6="WRONGFUL CONVICTION"), G209*0,IF((D6="RSAT"),G209*0.25,IF((D6="PHBG"),G209*0, IF((D6="VLAN"),G209*0,IF((D6="TANF"), G209*0,IF((D6="OTHER - No Match"), G209*0))))))))))))))))</f>
        <v>0</v>
      </c>
      <c r="H211" s="15"/>
      <c r="K211" s="56"/>
    </row>
    <row r="212" spans="2:20" ht="12.75" customHeight="1" x14ac:dyDescent="0.2">
      <c r="E212" s="355" t="s">
        <v>86</v>
      </c>
      <c r="F212" s="62" t="s">
        <v>81</v>
      </c>
      <c r="G212" s="5">
        <f>G211-G213</f>
        <v>0</v>
      </c>
      <c r="H212" s="7" t="e">
        <f>G212/G211</f>
        <v>#DIV/0!</v>
      </c>
      <c r="I212" s="63"/>
      <c r="J212" s="108"/>
      <c r="K212" s="63"/>
    </row>
    <row r="213" spans="2:20" ht="12.75" customHeight="1" thickBot="1" x14ac:dyDescent="0.25">
      <c r="B213" s="22"/>
      <c r="C213" s="4"/>
      <c r="D213" s="4"/>
      <c r="E213" s="356"/>
      <c r="F213" s="64" t="s">
        <v>82</v>
      </c>
      <c r="G213" s="6">
        <f>SUM(R176,R164,R150,R132,R122,R105,R90,R79,R57,R35,R26,R41)</f>
        <v>0</v>
      </c>
      <c r="H213" s="8" t="e">
        <f>G213/G211</f>
        <v>#DIV/0!</v>
      </c>
      <c r="I213" s="4"/>
      <c r="J213" s="4"/>
      <c r="K213" s="4"/>
      <c r="L213" s="4"/>
      <c r="M213" s="60"/>
    </row>
    <row r="214" spans="2:20" ht="12.75" customHeight="1" x14ac:dyDescent="0.2">
      <c r="B214" s="22"/>
      <c r="C214" s="4"/>
      <c r="D214" s="4"/>
      <c r="E214" s="121"/>
      <c r="F214" s="122"/>
      <c r="G214" s="123"/>
      <c r="H214" s="124"/>
      <c r="I214" s="4"/>
      <c r="J214" s="4"/>
      <c r="K214" s="4"/>
      <c r="L214" s="4"/>
      <c r="M214" s="60"/>
    </row>
    <row r="215" spans="2:20" ht="13.5" thickBot="1" x14ac:dyDescent="0.25">
      <c r="B215" s="1" t="s">
        <v>115</v>
      </c>
    </row>
    <row r="216" spans="2:20" x14ac:dyDescent="0.2">
      <c r="B216" s="361"/>
      <c r="C216" s="362"/>
      <c r="D216" s="362"/>
      <c r="E216" s="362"/>
      <c r="F216" s="362"/>
      <c r="G216" s="362"/>
      <c r="H216" s="362"/>
      <c r="I216" s="362"/>
      <c r="J216" s="362"/>
      <c r="K216" s="362"/>
      <c r="L216" s="363"/>
    </row>
    <row r="217" spans="2:20" x14ac:dyDescent="0.2">
      <c r="B217" s="364"/>
      <c r="C217" s="365"/>
      <c r="D217" s="365"/>
      <c r="E217" s="365"/>
      <c r="F217" s="365"/>
      <c r="G217" s="365"/>
      <c r="H217" s="365"/>
      <c r="I217" s="365"/>
      <c r="J217" s="365"/>
      <c r="K217" s="365"/>
      <c r="L217" s="366"/>
    </row>
    <row r="218" spans="2:20" x14ac:dyDescent="0.2">
      <c r="B218" s="364"/>
      <c r="C218" s="365"/>
      <c r="D218" s="365"/>
      <c r="E218" s="365"/>
      <c r="F218" s="365"/>
      <c r="G218" s="365"/>
      <c r="H218" s="365"/>
      <c r="I218" s="365"/>
      <c r="J218" s="365"/>
      <c r="K218" s="365"/>
      <c r="L218" s="366"/>
    </row>
    <row r="219" spans="2:20" x14ac:dyDescent="0.2">
      <c r="B219" s="364"/>
      <c r="C219" s="365"/>
      <c r="D219" s="365"/>
      <c r="E219" s="365"/>
      <c r="F219" s="365"/>
      <c r="G219" s="365"/>
      <c r="H219" s="365"/>
      <c r="I219" s="365"/>
      <c r="J219" s="365"/>
      <c r="K219" s="365"/>
      <c r="L219" s="366"/>
    </row>
    <row r="220" spans="2:20" ht="26.25" customHeight="1" x14ac:dyDescent="0.2">
      <c r="B220" s="364"/>
      <c r="C220" s="365"/>
      <c r="D220" s="365"/>
      <c r="E220" s="365"/>
      <c r="F220" s="365"/>
      <c r="G220" s="365"/>
      <c r="H220" s="365"/>
      <c r="I220" s="365"/>
      <c r="J220" s="365"/>
      <c r="K220" s="365"/>
      <c r="L220" s="366"/>
    </row>
    <row r="221" spans="2:20" ht="15" customHeight="1" thickBot="1" x14ac:dyDescent="0.25">
      <c r="B221" s="367"/>
      <c r="C221" s="368"/>
      <c r="D221" s="368"/>
      <c r="E221" s="368"/>
      <c r="F221" s="368"/>
      <c r="G221" s="368"/>
      <c r="H221" s="368"/>
      <c r="I221" s="368"/>
      <c r="J221" s="368"/>
      <c r="K221" s="368"/>
      <c r="L221" s="369"/>
    </row>
    <row r="222" spans="2:20" ht="13.5" thickBot="1" x14ac:dyDescent="0.25"/>
    <row r="223" spans="2:20" ht="12.75" customHeight="1" x14ac:dyDescent="0.2">
      <c r="B223" s="349" t="s">
        <v>107</v>
      </c>
      <c r="C223" s="350"/>
      <c r="D223" s="350"/>
      <c r="E223" s="350"/>
      <c r="F223" s="350"/>
      <c r="G223" s="350"/>
      <c r="H223" s="350"/>
      <c r="I223" s="350"/>
      <c r="J223" s="350"/>
      <c r="K223" s="350"/>
      <c r="L223" s="351"/>
    </row>
    <row r="224" spans="2:20" ht="13.5" thickBot="1" x14ac:dyDescent="0.25">
      <c r="B224" s="352"/>
      <c r="C224" s="353"/>
      <c r="D224" s="353"/>
      <c r="E224" s="353"/>
      <c r="F224" s="353"/>
      <c r="G224" s="353"/>
      <c r="H224" s="353"/>
      <c r="I224" s="353"/>
      <c r="J224" s="353"/>
      <c r="K224" s="353"/>
      <c r="L224" s="354"/>
    </row>
    <row r="225" spans="3:12" x14ac:dyDescent="0.2"/>
    <row r="226" spans="3:12" hidden="1" x14ac:dyDescent="0.2"/>
    <row r="227" spans="3:12" ht="12.75" hidden="1" customHeight="1" x14ac:dyDescent="0.2">
      <c r="C227" s="4"/>
      <c r="D227" s="4"/>
      <c r="E227" s="4"/>
      <c r="F227" s="4"/>
      <c r="G227" s="4"/>
      <c r="H227" s="4"/>
      <c r="I227" s="4"/>
      <c r="J227" s="4"/>
      <c r="K227" s="4"/>
      <c r="L227" s="4"/>
    </row>
    <row r="228" spans="3:12" hidden="1" x14ac:dyDescent="0.2"/>
    <row r="229" spans="3:12" hidden="1" x14ac:dyDescent="0.2"/>
    <row r="230" spans="3:12" hidden="1" x14ac:dyDescent="0.2"/>
    <row r="231" spans="3:12" hidden="1" x14ac:dyDescent="0.2"/>
    <row r="232" spans="3:12" hidden="1" x14ac:dyDescent="0.2"/>
    <row r="233" spans="3:12" hidden="1" x14ac:dyDescent="0.2"/>
    <row r="234" spans="3:12" hidden="1" x14ac:dyDescent="0.2"/>
    <row r="235" spans="3:12" hidden="1" x14ac:dyDescent="0.2"/>
    <row r="236" spans="3:12" hidden="1" x14ac:dyDescent="0.2"/>
    <row r="237" spans="3:12" hidden="1" x14ac:dyDescent="0.2"/>
    <row r="238" spans="3:12" hidden="1" x14ac:dyDescent="0.2"/>
    <row r="239" spans="3:12" hidden="1" x14ac:dyDescent="0.2"/>
    <row r="240" spans="3:12"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x14ac:dyDescent="0.2"/>
    <row r="407" x14ac:dyDescent="0.2"/>
    <row r="408" x14ac:dyDescent="0.2"/>
    <row r="409" x14ac:dyDescent="0.2"/>
    <row r="410" x14ac:dyDescent="0.2"/>
  </sheetData>
  <sheetProtection insertRows="0"/>
  <sortState xmlns:xlrd2="http://schemas.microsoft.com/office/spreadsheetml/2017/richdata2" ref="T3:T13">
    <sortCondition ref="T2"/>
  </sortState>
  <mergeCells count="285">
    <mergeCell ref="J184:K184"/>
    <mergeCell ref="B179:L182"/>
    <mergeCell ref="B190:L191"/>
    <mergeCell ref="I113:J113"/>
    <mergeCell ref="B153:L154"/>
    <mergeCell ref="B139:E139"/>
    <mergeCell ref="I139:J139"/>
    <mergeCell ref="B140:E140"/>
    <mergeCell ref="I140:J140"/>
    <mergeCell ref="B141:E141"/>
    <mergeCell ref="I141:J141"/>
    <mergeCell ref="B130:E130"/>
    <mergeCell ref="I131:J131"/>
    <mergeCell ref="B124:L125"/>
    <mergeCell ref="I150:J150"/>
    <mergeCell ref="B128:E128"/>
    <mergeCell ref="B149:E149"/>
    <mergeCell ref="B127:E127"/>
    <mergeCell ref="I115:J115"/>
    <mergeCell ref="G119:H119"/>
    <mergeCell ref="G120:H120"/>
    <mergeCell ref="G121:H121"/>
    <mergeCell ref="G128:H128"/>
    <mergeCell ref="G129:H129"/>
    <mergeCell ref="G130:H130"/>
    <mergeCell ref="G131:H131"/>
    <mergeCell ref="G127:H127"/>
    <mergeCell ref="G110:H110"/>
    <mergeCell ref="G111:H111"/>
    <mergeCell ref="G112:H112"/>
    <mergeCell ref="G113:H113"/>
    <mergeCell ref="G114:H114"/>
    <mergeCell ref="G115:H115"/>
    <mergeCell ref="G116:H116"/>
    <mergeCell ref="G117:H117"/>
    <mergeCell ref="G118:H118"/>
    <mergeCell ref="I105:J105"/>
    <mergeCell ref="I149:J149"/>
    <mergeCell ref="E171:G171"/>
    <mergeCell ref="B54:C54"/>
    <mergeCell ref="B48:C48"/>
    <mergeCell ref="B49:C49"/>
    <mergeCell ref="D52:E52"/>
    <mergeCell ref="H52:I52"/>
    <mergeCell ref="B24:E24"/>
    <mergeCell ref="B25:E25"/>
    <mergeCell ref="B41:E41"/>
    <mergeCell ref="F46:H46"/>
    <mergeCell ref="F42:G42"/>
    <mergeCell ref="B27:D27"/>
    <mergeCell ref="E30:F30"/>
    <mergeCell ref="E34:F34"/>
    <mergeCell ref="B28:D28"/>
    <mergeCell ref="B30:D30"/>
    <mergeCell ref="B31:D31"/>
    <mergeCell ref="E31:F31"/>
    <mergeCell ref="B32:D32"/>
    <mergeCell ref="E32:F32"/>
    <mergeCell ref="B33:D33"/>
    <mergeCell ref="E29:F29"/>
    <mergeCell ref="B1:L1"/>
    <mergeCell ref="I110:J110"/>
    <mergeCell ref="I111:J111"/>
    <mergeCell ref="I112:J112"/>
    <mergeCell ref="B134:L136"/>
    <mergeCell ref="B8:L10"/>
    <mergeCell ref="B12:L14"/>
    <mergeCell ref="D6:F6"/>
    <mergeCell ref="G89:H89"/>
    <mergeCell ref="E27:F27"/>
    <mergeCell ref="B71:D71"/>
    <mergeCell ref="B70:D70"/>
    <mergeCell ref="B67:D67"/>
    <mergeCell ref="B66:D66"/>
    <mergeCell ref="B121:E121"/>
    <mergeCell ref="I121:J121"/>
    <mergeCell ref="B23:E23"/>
    <mergeCell ref="F23:G23"/>
    <mergeCell ref="E28:F28"/>
    <mergeCell ref="I35:J35"/>
    <mergeCell ref="B34:D34"/>
    <mergeCell ref="B51:C51"/>
    <mergeCell ref="D51:E51"/>
    <mergeCell ref="H51:I51"/>
    <mergeCell ref="B223:L224"/>
    <mergeCell ref="E212:E213"/>
    <mergeCell ref="E211:F211"/>
    <mergeCell ref="I122:J122"/>
    <mergeCell ref="B138:E138"/>
    <mergeCell ref="I138:J138"/>
    <mergeCell ref="B216:L221"/>
    <mergeCell ref="J187:K187"/>
    <mergeCell ref="E204:F204"/>
    <mergeCell ref="E205:F205"/>
    <mergeCell ref="E206:F206"/>
    <mergeCell ref="B198:L199"/>
    <mergeCell ref="I132:J132"/>
    <mergeCell ref="I164:J164"/>
    <mergeCell ref="B129:E129"/>
    <mergeCell ref="I130:J130"/>
    <mergeCell ref="E207:F207"/>
    <mergeCell ref="H165:I165"/>
    <mergeCell ref="B156:D156"/>
    <mergeCell ref="E209:F209"/>
    <mergeCell ref="E156:G156"/>
    <mergeCell ref="B167:L168"/>
    <mergeCell ref="I144:J144"/>
    <mergeCell ref="B159:D159"/>
    <mergeCell ref="G101:H101"/>
    <mergeCell ref="I101:J101"/>
    <mergeCell ref="H55:I55"/>
    <mergeCell ref="G86:H86"/>
    <mergeCell ref="B87:D87"/>
    <mergeCell ref="G85:H85"/>
    <mergeCell ref="B64:D64"/>
    <mergeCell ref="E87:F87"/>
    <mergeCell ref="B77:D77"/>
    <mergeCell ref="B73:D73"/>
    <mergeCell ref="B72:D72"/>
    <mergeCell ref="B68:D68"/>
    <mergeCell ref="B69:D69"/>
    <mergeCell ref="G83:H83"/>
    <mergeCell ref="B84:D84"/>
    <mergeCell ref="E84:F84"/>
    <mergeCell ref="G84:H84"/>
    <mergeCell ref="B82:D82"/>
    <mergeCell ref="B85:D85"/>
    <mergeCell ref="D56:E56"/>
    <mergeCell ref="G97:H97"/>
    <mergeCell ref="G87:H87"/>
    <mergeCell ref="B88:D88"/>
    <mergeCell ref="E88:F88"/>
    <mergeCell ref="E33:F33"/>
    <mergeCell ref="B61:L62"/>
    <mergeCell ref="B100:E100"/>
    <mergeCell ref="F39:H39"/>
    <mergeCell ref="B37:K38"/>
    <mergeCell ref="B52:C52"/>
    <mergeCell ref="B50:C50"/>
    <mergeCell ref="D50:E50"/>
    <mergeCell ref="H50:I50"/>
    <mergeCell ref="D48:E48"/>
    <mergeCell ref="D49:E49"/>
    <mergeCell ref="B40:E40"/>
    <mergeCell ref="B44:K45"/>
    <mergeCell ref="H47:I47"/>
    <mergeCell ref="H48:I48"/>
    <mergeCell ref="H49:I49"/>
    <mergeCell ref="D47:E47"/>
    <mergeCell ref="G81:H81"/>
    <mergeCell ref="B81:D81"/>
    <mergeCell ref="E81:F81"/>
    <mergeCell ref="E82:F82"/>
    <mergeCell ref="G82:H82"/>
    <mergeCell ref="B78:D78"/>
    <mergeCell ref="B56:C56"/>
    <mergeCell ref="B29:D29"/>
    <mergeCell ref="H56:I56"/>
    <mergeCell ref="B65:D65"/>
    <mergeCell ref="B158:D158"/>
    <mergeCell ref="E158:G158"/>
    <mergeCell ref="B163:D163"/>
    <mergeCell ref="B160:D160"/>
    <mergeCell ref="E160:G160"/>
    <mergeCell ref="B161:D161"/>
    <mergeCell ref="E161:G161"/>
    <mergeCell ref="B162:D162"/>
    <mergeCell ref="E162:G162"/>
    <mergeCell ref="D54:E54"/>
    <mergeCell ref="H54:I54"/>
    <mergeCell ref="B55:C55"/>
    <mergeCell ref="D55:E55"/>
    <mergeCell ref="B53:C53"/>
    <mergeCell ref="D53:E53"/>
    <mergeCell ref="H53:I53"/>
    <mergeCell ref="B47:C47"/>
    <mergeCell ref="B157:D157"/>
    <mergeCell ref="E157:G157"/>
    <mergeCell ref="B116:E116"/>
    <mergeCell ref="B117:E117"/>
    <mergeCell ref="B5:C5"/>
    <mergeCell ref="B3:C3"/>
    <mergeCell ref="B4:C4"/>
    <mergeCell ref="B6:C6"/>
    <mergeCell ref="E26:G26"/>
    <mergeCell ref="B21:E21"/>
    <mergeCell ref="F21:G21"/>
    <mergeCell ref="F19:G19"/>
    <mergeCell ref="F20:G20"/>
    <mergeCell ref="F24:G24"/>
    <mergeCell ref="F25:G25"/>
    <mergeCell ref="D5:F5"/>
    <mergeCell ref="D4:F4"/>
    <mergeCell ref="D3:F3"/>
    <mergeCell ref="B16:L17"/>
    <mergeCell ref="F18:H18"/>
    <mergeCell ref="B19:E19"/>
    <mergeCell ref="B20:E20"/>
    <mergeCell ref="B22:E22"/>
    <mergeCell ref="F22:G22"/>
    <mergeCell ref="G88:H88"/>
    <mergeCell ref="E89:F89"/>
    <mergeCell ref="E86:F86"/>
    <mergeCell ref="B74:D74"/>
    <mergeCell ref="B75:D75"/>
    <mergeCell ref="B76:D76"/>
    <mergeCell ref="E85:F85"/>
    <mergeCell ref="B80:D80"/>
    <mergeCell ref="B92:L95"/>
    <mergeCell ref="B86:D86"/>
    <mergeCell ref="B83:D83"/>
    <mergeCell ref="E83:F83"/>
    <mergeCell ref="B89:D89"/>
    <mergeCell ref="I145:J145"/>
    <mergeCell ref="I129:J129"/>
    <mergeCell ref="G99:H99"/>
    <mergeCell ref="E210:F210"/>
    <mergeCell ref="B113:E113"/>
    <mergeCell ref="B112:E112"/>
    <mergeCell ref="B111:E111"/>
    <mergeCell ref="B110:E110"/>
    <mergeCell ref="B133:D133"/>
    <mergeCell ref="B131:E131"/>
    <mergeCell ref="B143:E143"/>
    <mergeCell ref="B145:E145"/>
    <mergeCell ref="E208:F208"/>
    <mergeCell ref="B175:D175"/>
    <mergeCell ref="E175:G175"/>
    <mergeCell ref="B118:E118"/>
    <mergeCell ref="B102:E102"/>
    <mergeCell ref="G102:H102"/>
    <mergeCell ref="B104:E104"/>
    <mergeCell ref="B103:E103"/>
    <mergeCell ref="I176:J176"/>
    <mergeCell ref="B172:D172"/>
    <mergeCell ref="I102:J102"/>
    <mergeCell ref="B101:E101"/>
    <mergeCell ref="I143:J143"/>
    <mergeCell ref="B99:E99"/>
    <mergeCell ref="B97:E97"/>
    <mergeCell ref="I104:J104"/>
    <mergeCell ref="I103:J103"/>
    <mergeCell ref="B98:E98"/>
    <mergeCell ref="I128:J128"/>
    <mergeCell ref="I98:J98"/>
    <mergeCell ref="I97:J97"/>
    <mergeCell ref="B107:L108"/>
    <mergeCell ref="I100:J100"/>
    <mergeCell ref="I99:J99"/>
    <mergeCell ref="B114:E114"/>
    <mergeCell ref="I114:J114"/>
    <mergeCell ref="B115:E115"/>
    <mergeCell ref="B119:E119"/>
    <mergeCell ref="I119:J119"/>
    <mergeCell ref="B120:E120"/>
    <mergeCell ref="I120:J120"/>
    <mergeCell ref="I116:J116"/>
    <mergeCell ref="I117:J117"/>
    <mergeCell ref="I118:J118"/>
    <mergeCell ref="G98:H98"/>
    <mergeCell ref="G100:H100"/>
    <mergeCell ref="B194:D194"/>
    <mergeCell ref="E172:G172"/>
    <mergeCell ref="B173:D173"/>
    <mergeCell ref="E173:G173"/>
    <mergeCell ref="B174:D174"/>
    <mergeCell ref="E174:G174"/>
    <mergeCell ref="I90:J90"/>
    <mergeCell ref="I127:J127"/>
    <mergeCell ref="G103:H103"/>
    <mergeCell ref="G104:H104"/>
    <mergeCell ref="B170:D170"/>
    <mergeCell ref="E170:G170"/>
    <mergeCell ref="B171:D171"/>
    <mergeCell ref="B142:E142"/>
    <mergeCell ref="I142:J142"/>
    <mergeCell ref="B146:E146"/>
    <mergeCell ref="I146:J146"/>
    <mergeCell ref="B147:E147"/>
    <mergeCell ref="I147:J147"/>
    <mergeCell ref="B148:E148"/>
    <mergeCell ref="I148:J148"/>
    <mergeCell ref="E163:G163"/>
    <mergeCell ref="B144:E144"/>
    <mergeCell ref="E159:G159"/>
  </mergeCells>
  <dataValidations count="10">
    <dataValidation type="decimal" allowBlank="1" showInputMessage="1" showErrorMessage="1" sqref="I20:I25 H48:J56" xr:uid="{00000000-0002-0000-0000-000000000000}">
      <formula1>0</formula1>
      <formula2>1</formula2>
    </dataValidation>
    <dataValidation type="decimal" allowBlank="1" showInputMessage="1" showErrorMessage="1" sqref="F41 J82:J89 F128:F131 J171:J175 G66:J78 F111:F121 H171:H175 F139:F149 H139:H149 H20:H25 F48:F56 H157:H163 J157:J163 G28:I34" xr:uid="{00000000-0002-0000-0000-000001000000}">
      <formula1>0</formula1>
      <formula2>1000000000000</formula2>
    </dataValidation>
    <dataValidation type="decimal" allowBlank="1" showInputMessage="1" showErrorMessage="1" sqref="I82:I89" xr:uid="{00000000-0002-0000-0000-000002000000}">
      <formula1>0</formula1>
      <formula2>0.99</formula2>
    </dataValidation>
    <dataValidation type="decimal" allowBlank="1" showInputMessage="1" showErrorMessage="1" error="Equipment is only valued at $5,000 or more per unit. If the item is less than $5,000 per unit list this item in the &quot;Supplies&quot; category. " sqref="F98:F104" xr:uid="{00000000-0002-0000-0000-000003000000}">
      <formula1>5000</formula1>
      <formula2>1000000000000</formula2>
    </dataValidation>
    <dataValidation type="list" allowBlank="1" showInputMessage="1" showErrorMessage="1" sqref="J20:J25 J28:J34" xr:uid="{00000000-0002-0000-0000-000005000000}">
      <formula1>$W$10:$W$13</formula1>
    </dataValidation>
    <dataValidation type="list" allowBlank="1" showInputMessage="1" showErrorMessage="1" sqref="L82:L89 L128:L131 I41 L66:L78 L98:L104 L111:L121 L139:L149 L157:L163 L171:L175" xr:uid="{00000000-0002-0000-0000-000006000000}">
      <formula1>$Y$10:$Y$12</formula1>
    </dataValidation>
    <dataValidation type="list" allowBlank="1" showInputMessage="1" showErrorMessage="1" sqref="L20:L25 L48:L56 L28:L34" xr:uid="{00000000-0002-0000-0000-000007000000}">
      <formula1>$Z$10:$Z$11</formula1>
    </dataValidation>
    <dataValidation type="list" allowBlank="1" showInputMessage="1" showErrorMessage="1" sqref="G48:G56" xr:uid="{00000000-0002-0000-0000-000008000000}">
      <formula1>$W$2:$W$6</formula1>
    </dataValidation>
    <dataValidation type="list" allowBlank="1" showInputMessage="1" showErrorMessage="1" sqref="F66:F78" xr:uid="{00000000-0002-0000-0000-000009000000}">
      <formula1>$Y$2:$Y$5</formula1>
    </dataValidation>
    <dataValidation type="list" allowBlank="1" showInputMessage="1" showErrorMessage="1" sqref="D6:F6" xr:uid="{00000000-0002-0000-0000-000004000000}">
      <formula1>$T$2:$T$18</formula1>
    </dataValidation>
  </dataValidations>
  <pageMargins left="0.46" right="0.34" top="0.53" bottom="0.71" header="0.5" footer="0.54"/>
  <pageSetup scale="63" fitToHeight="5" orientation="portrait" r:id="rId1"/>
  <headerFooter alignWithMargins="0">
    <oddFooter>&amp;R&amp;P</oddFooter>
  </headerFooter>
  <colBreaks count="1" manualBreakCount="1">
    <brk id="1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F881-056C-495D-BBDB-E1886C6B11AC}">
  <dimension ref="A1:K120"/>
  <sheetViews>
    <sheetView zoomScale="190" zoomScaleNormal="190" workbookViewId="0">
      <selection sqref="A1:XFD1"/>
    </sheetView>
  </sheetViews>
  <sheetFormatPr defaultColWidth="0" defaultRowHeight="15" zeroHeight="1" x14ac:dyDescent="0.25"/>
  <cols>
    <col min="1" max="1" width="2.85546875" style="200" customWidth="1"/>
    <col min="2" max="9" width="9.140625" style="201" customWidth="1"/>
    <col min="10" max="10" width="22.7109375" style="201" customWidth="1"/>
    <col min="11" max="11" width="9.140625" style="201" customWidth="1"/>
    <col min="12" max="16384" width="9.28515625" style="201" hidden="1"/>
  </cols>
  <sheetData>
    <row r="1" spans="1:7" s="144" customFormat="1" ht="26.45" customHeight="1" x14ac:dyDescent="0.25">
      <c r="A1" s="143"/>
      <c r="B1" s="437"/>
      <c r="C1" s="437"/>
      <c r="D1" s="437"/>
      <c r="E1" s="437"/>
      <c r="F1" s="437"/>
      <c r="G1" s="437"/>
    </row>
    <row r="2" spans="1:7" s="144" customFormat="1" x14ac:dyDescent="0.25">
      <c r="A2" s="143"/>
    </row>
    <row r="3" spans="1:7" s="144" customFormat="1" x14ac:dyDescent="0.25">
      <c r="A3" s="143"/>
    </row>
    <row r="4" spans="1:7" s="144" customFormat="1" x14ac:dyDescent="0.25">
      <c r="A4" s="143"/>
    </row>
    <row r="5" spans="1:7" s="144" customFormat="1" x14ac:dyDescent="0.25">
      <c r="A5" s="143"/>
    </row>
    <row r="6" spans="1:7" s="144" customFormat="1" x14ac:dyDescent="0.25">
      <c r="A6" s="143"/>
    </row>
    <row r="7" spans="1:7" s="144" customFormat="1" x14ac:dyDescent="0.25">
      <c r="A7" s="143"/>
    </row>
    <row r="8" spans="1:7" s="144" customFormat="1" x14ac:dyDescent="0.25">
      <c r="A8" s="143"/>
    </row>
    <row r="9" spans="1:7" s="144" customFormat="1" x14ac:dyDescent="0.25">
      <c r="A9" s="143"/>
    </row>
    <row r="10" spans="1:7" s="144" customFormat="1" x14ac:dyDescent="0.25">
      <c r="A10" s="143"/>
    </row>
    <row r="11" spans="1:7" s="144" customFormat="1" x14ac:dyDescent="0.25">
      <c r="A11" s="143"/>
    </row>
    <row r="12" spans="1:7" s="144" customFormat="1" x14ac:dyDescent="0.25">
      <c r="A12" s="143"/>
    </row>
    <row r="13" spans="1:7" s="144" customFormat="1" x14ac:dyDescent="0.25">
      <c r="A13" s="143"/>
    </row>
    <row r="14" spans="1:7" s="144" customFormat="1" x14ac:dyDescent="0.25">
      <c r="A14" s="143"/>
    </row>
    <row r="15" spans="1:7" s="144" customFormat="1" x14ac:dyDescent="0.25">
      <c r="A15" s="143"/>
    </row>
    <row r="16" spans="1:7" s="144" customFormat="1" x14ac:dyDescent="0.25">
      <c r="A16" s="143"/>
    </row>
    <row r="17" spans="1:1" s="144" customFormat="1" x14ac:dyDescent="0.25">
      <c r="A17" s="143"/>
    </row>
    <row r="18" spans="1:1" s="144" customFormat="1" x14ac:dyDescent="0.25">
      <c r="A18" s="143"/>
    </row>
    <row r="19" spans="1:1" s="144" customFormat="1" x14ac:dyDescent="0.25">
      <c r="A19" s="143"/>
    </row>
    <row r="20" spans="1:1" s="144" customFormat="1" x14ac:dyDescent="0.25">
      <c r="A20" s="143"/>
    </row>
    <row r="21" spans="1:1" s="144" customFormat="1" x14ac:dyDescent="0.25">
      <c r="A21" s="143"/>
    </row>
    <row r="22" spans="1:1" s="144" customFormat="1" x14ac:dyDescent="0.25">
      <c r="A22" s="143"/>
    </row>
    <row r="23" spans="1:1" s="144" customFormat="1" x14ac:dyDescent="0.25">
      <c r="A23" s="143"/>
    </row>
    <row r="24" spans="1:1" s="144" customFormat="1" x14ac:dyDescent="0.25">
      <c r="A24" s="143"/>
    </row>
    <row r="25" spans="1:1" s="144" customFormat="1" x14ac:dyDescent="0.25">
      <c r="A25" s="143"/>
    </row>
    <row r="26" spans="1:1" s="144" customFormat="1" x14ac:dyDescent="0.25">
      <c r="A26" s="143"/>
    </row>
    <row r="27" spans="1:1" s="144" customFormat="1" x14ac:dyDescent="0.25">
      <c r="A27" s="143"/>
    </row>
    <row r="28" spans="1:1" x14ac:dyDescent="0.25"/>
    <row r="29" spans="1:1" x14ac:dyDescent="0.25"/>
    <row r="30" spans="1:1" x14ac:dyDescent="0.25"/>
    <row r="31" spans="1:1" x14ac:dyDescent="0.25"/>
    <row r="32" spans="1:1" s="227" customFormat="1" ht="15.75" thickBot="1" x14ac:dyDescent="0.3">
      <c r="A32" s="226"/>
    </row>
    <row r="33" spans="1:10" s="229" customFormat="1" x14ac:dyDescent="0.25">
      <c r="A33" s="228"/>
    </row>
    <row r="34" spans="1:10" ht="18.75" x14ac:dyDescent="0.3">
      <c r="A34" s="230" t="s">
        <v>166</v>
      </c>
    </row>
    <row r="35" spans="1:10" x14ac:dyDescent="0.25"/>
    <row r="36" spans="1:10" x14ac:dyDescent="0.2">
      <c r="A36" s="202">
        <v>1</v>
      </c>
      <c r="B36" s="434" t="s">
        <v>167</v>
      </c>
      <c r="C36" s="434"/>
      <c r="D36" s="434"/>
      <c r="E36" s="434"/>
      <c r="F36" s="434"/>
      <c r="G36" s="434"/>
      <c r="H36" s="434"/>
      <c r="I36" s="434"/>
      <c r="J36" s="434"/>
    </row>
    <row r="37" spans="1:10" x14ac:dyDescent="0.25">
      <c r="B37" s="441" t="s">
        <v>168</v>
      </c>
      <c r="C37" s="441"/>
      <c r="D37" s="441"/>
      <c r="E37" s="441"/>
      <c r="F37" s="441"/>
      <c r="G37" s="441"/>
      <c r="H37" s="441"/>
      <c r="I37" s="441"/>
      <c r="J37" s="441"/>
    </row>
    <row r="38" spans="1:10" x14ac:dyDescent="0.25">
      <c r="B38" s="436" t="s">
        <v>169</v>
      </c>
      <c r="C38" s="436"/>
      <c r="D38" s="436"/>
      <c r="E38" s="436"/>
      <c r="F38" s="436"/>
      <c r="G38" s="436"/>
      <c r="H38" s="436"/>
      <c r="I38" s="436"/>
      <c r="J38" s="436"/>
    </row>
    <row r="39" spans="1:10" x14ac:dyDescent="0.25">
      <c r="B39" s="436" t="s">
        <v>170</v>
      </c>
      <c r="C39" s="436"/>
      <c r="D39" s="436"/>
      <c r="E39" s="436"/>
      <c r="F39" s="436"/>
      <c r="G39" s="436"/>
      <c r="H39" s="436"/>
      <c r="I39" s="436"/>
      <c r="J39" s="436"/>
    </row>
    <row r="40" spans="1:10" x14ac:dyDescent="0.25">
      <c r="B40" s="436" t="s">
        <v>171</v>
      </c>
      <c r="C40" s="436"/>
      <c r="D40" s="436"/>
      <c r="E40" s="436"/>
      <c r="F40" s="436"/>
      <c r="G40" s="436"/>
      <c r="H40" s="436"/>
      <c r="I40" s="436"/>
      <c r="J40" s="436"/>
    </row>
    <row r="41" spans="1:10" x14ac:dyDescent="0.25">
      <c r="B41" s="209" t="s">
        <v>172</v>
      </c>
      <c r="C41" s="209"/>
      <c r="D41" s="209"/>
      <c r="E41" s="209"/>
      <c r="F41" s="209"/>
      <c r="G41" s="209"/>
      <c r="H41" s="209"/>
      <c r="I41" s="209"/>
      <c r="J41" s="209"/>
    </row>
    <row r="42" spans="1:10" x14ac:dyDescent="0.25">
      <c r="B42" s="208" t="s">
        <v>173</v>
      </c>
      <c r="C42" s="209"/>
      <c r="D42" s="209"/>
      <c r="E42" s="209"/>
      <c r="F42" s="209"/>
      <c r="G42" s="209"/>
      <c r="H42" s="209"/>
      <c r="I42" s="209"/>
      <c r="J42" s="209"/>
    </row>
    <row r="43" spans="1:10" x14ac:dyDescent="0.25">
      <c r="B43" s="436"/>
      <c r="C43" s="436"/>
      <c r="D43" s="436"/>
      <c r="E43" s="436"/>
      <c r="F43" s="436"/>
      <c r="G43" s="436"/>
      <c r="H43" s="436"/>
      <c r="I43" s="436"/>
      <c r="J43" s="436"/>
    </row>
    <row r="44" spans="1:10" x14ac:dyDescent="0.2">
      <c r="A44" s="202">
        <v>2</v>
      </c>
      <c r="B44" s="434" t="s">
        <v>174</v>
      </c>
      <c r="C44" s="434"/>
      <c r="D44" s="434"/>
      <c r="E44" s="434"/>
      <c r="F44" s="434"/>
      <c r="G44" s="434"/>
      <c r="H44" s="434"/>
      <c r="I44" s="434"/>
      <c r="J44" s="434"/>
    </row>
    <row r="45" spans="1:10" x14ac:dyDescent="0.25">
      <c r="B45" s="435" t="s">
        <v>175</v>
      </c>
      <c r="C45" s="435"/>
      <c r="D45" s="435"/>
      <c r="E45" s="435"/>
      <c r="F45" s="435"/>
      <c r="G45" s="435"/>
      <c r="H45" s="435"/>
      <c r="I45" s="435"/>
      <c r="J45" s="435"/>
    </row>
    <row r="46" spans="1:10" x14ac:dyDescent="0.25">
      <c r="B46" s="436"/>
      <c r="C46" s="436"/>
      <c r="D46" s="436"/>
      <c r="E46" s="436"/>
      <c r="F46" s="436"/>
      <c r="G46" s="436"/>
      <c r="H46" s="436"/>
      <c r="I46" s="436"/>
      <c r="J46" s="436"/>
    </row>
    <row r="47" spans="1:10" x14ac:dyDescent="0.2">
      <c r="A47" s="202">
        <v>3</v>
      </c>
      <c r="B47" s="434" t="s">
        <v>176</v>
      </c>
      <c r="C47" s="434"/>
      <c r="D47" s="434"/>
      <c r="E47" s="434"/>
      <c r="F47" s="434"/>
      <c r="G47" s="434"/>
      <c r="H47" s="434"/>
      <c r="I47" s="434"/>
      <c r="J47" s="434"/>
    </row>
    <row r="48" spans="1:10" x14ac:dyDescent="0.25">
      <c r="B48" s="435" t="s">
        <v>177</v>
      </c>
      <c r="C48" s="435"/>
      <c r="D48" s="435"/>
      <c r="E48" s="435"/>
      <c r="F48" s="435"/>
      <c r="G48" s="435"/>
      <c r="H48" s="435"/>
      <c r="I48" s="435"/>
      <c r="J48" s="435"/>
    </row>
    <row r="49" spans="1:11" x14ac:dyDescent="0.25"/>
    <row r="50" spans="1:11" x14ac:dyDescent="0.2">
      <c r="A50" s="202">
        <v>4</v>
      </c>
      <c r="B50" s="434" t="s">
        <v>178</v>
      </c>
      <c r="C50" s="434"/>
      <c r="D50" s="434"/>
      <c r="E50" s="434"/>
      <c r="F50" s="434"/>
      <c r="G50" s="434"/>
      <c r="H50" s="434"/>
      <c r="I50" s="434"/>
      <c r="J50" s="434"/>
    </row>
    <row r="51" spans="1:11" x14ac:dyDescent="0.25">
      <c r="B51" s="435" t="s">
        <v>179</v>
      </c>
      <c r="C51" s="435"/>
      <c r="D51" s="435"/>
      <c r="E51" s="435"/>
      <c r="F51" s="435"/>
      <c r="G51" s="435"/>
      <c r="H51" s="435"/>
      <c r="I51" s="435"/>
      <c r="J51" s="435"/>
    </row>
    <row r="52" spans="1:11" x14ac:dyDescent="0.25">
      <c r="B52" s="436"/>
      <c r="C52" s="436"/>
      <c r="D52" s="436"/>
      <c r="E52" s="436"/>
      <c r="F52" s="436"/>
      <c r="G52" s="436"/>
      <c r="H52" s="436"/>
      <c r="I52" s="436"/>
      <c r="J52" s="436"/>
    </row>
    <row r="53" spans="1:11" ht="52.5" customHeight="1" x14ac:dyDescent="0.2">
      <c r="A53" s="202">
        <v>5</v>
      </c>
      <c r="B53" s="434" t="s">
        <v>180</v>
      </c>
      <c r="C53" s="434"/>
      <c r="D53" s="434"/>
      <c r="E53" s="434"/>
      <c r="F53" s="434"/>
      <c r="G53" s="434"/>
      <c r="H53" s="434"/>
      <c r="I53" s="434"/>
      <c r="J53" s="434"/>
    </row>
    <row r="54" spans="1:11" x14ac:dyDescent="0.25">
      <c r="B54" s="435"/>
      <c r="C54" s="435"/>
      <c r="D54" s="435"/>
      <c r="E54" s="435"/>
      <c r="F54" s="435"/>
      <c r="G54" s="435"/>
      <c r="H54" s="435"/>
      <c r="I54" s="435"/>
      <c r="J54" s="435"/>
    </row>
    <row r="55" spans="1:11" ht="30.75" customHeight="1" x14ac:dyDescent="0.2">
      <c r="A55" s="202">
        <v>6</v>
      </c>
      <c r="B55" s="434" t="s">
        <v>181</v>
      </c>
      <c r="C55" s="434"/>
      <c r="D55" s="434"/>
      <c r="E55" s="434"/>
      <c r="F55" s="434"/>
      <c r="G55" s="434"/>
      <c r="H55" s="434"/>
      <c r="I55" s="434"/>
      <c r="J55" s="434"/>
      <c r="K55" s="203"/>
    </row>
    <row r="56" spans="1:11" x14ac:dyDescent="0.25">
      <c r="B56" s="440"/>
      <c r="C56" s="440"/>
      <c r="D56" s="440"/>
      <c r="E56" s="440"/>
      <c r="F56" s="440"/>
      <c r="G56" s="440"/>
      <c r="H56" s="440"/>
      <c r="I56" s="440"/>
      <c r="J56" s="440"/>
      <c r="K56" s="204"/>
    </row>
    <row r="57" spans="1:11" ht="36.75" customHeight="1" x14ac:dyDescent="0.2">
      <c r="A57" s="202">
        <v>7</v>
      </c>
      <c r="B57" s="434" t="s">
        <v>182</v>
      </c>
      <c r="C57" s="434"/>
      <c r="D57" s="434"/>
      <c r="E57" s="434"/>
      <c r="F57" s="434"/>
      <c r="G57" s="434"/>
      <c r="H57" s="434"/>
      <c r="I57" s="434"/>
      <c r="J57" s="434"/>
    </row>
    <row r="58" spans="1:11" x14ac:dyDescent="0.25">
      <c r="B58" s="435"/>
      <c r="C58" s="435"/>
      <c r="D58" s="435"/>
      <c r="E58" s="435"/>
      <c r="F58" s="435"/>
      <c r="G58" s="435"/>
      <c r="H58" s="435"/>
      <c r="I58" s="435"/>
      <c r="J58" s="435"/>
    </row>
    <row r="59" spans="1:11" x14ac:dyDescent="0.2">
      <c r="A59" s="202">
        <v>8</v>
      </c>
      <c r="B59" s="439" t="s">
        <v>195</v>
      </c>
      <c r="C59" s="434"/>
      <c r="D59" s="434"/>
      <c r="E59" s="434"/>
      <c r="F59" s="434"/>
      <c r="G59" s="434"/>
      <c r="H59" s="434"/>
      <c r="I59" s="434"/>
      <c r="J59" s="434"/>
    </row>
    <row r="60" spans="1:11" x14ac:dyDescent="0.25">
      <c r="B60" s="205"/>
    </row>
    <row r="61" spans="1:11" s="227" customFormat="1" ht="13.5" customHeight="1" thickBot="1" x14ac:dyDescent="0.3">
      <c r="A61" s="226"/>
    </row>
    <row r="62" spans="1:11" x14ac:dyDescent="0.25"/>
    <row r="63" spans="1:11" ht="12.75" x14ac:dyDescent="0.2">
      <c r="A63" s="225" t="s">
        <v>193</v>
      </c>
    </row>
    <row r="64" spans="1:11" ht="15" customHeight="1" x14ac:dyDescent="0.2">
      <c r="A64" s="438" t="s">
        <v>194</v>
      </c>
      <c r="B64" s="438"/>
      <c r="C64" s="438"/>
      <c r="D64" s="438"/>
      <c r="E64" s="438"/>
      <c r="F64" s="438"/>
      <c r="G64" s="438"/>
      <c r="H64" s="438"/>
      <c r="I64" s="438"/>
      <c r="J64" s="438"/>
    </row>
    <row r="65" spans="1:10" ht="15" customHeight="1" x14ac:dyDescent="0.2">
      <c r="A65" s="438"/>
      <c r="B65" s="438"/>
      <c r="C65" s="438"/>
      <c r="D65" s="438"/>
      <c r="E65" s="438"/>
      <c r="F65" s="438"/>
      <c r="G65" s="438"/>
      <c r="H65" s="438"/>
      <c r="I65" s="438"/>
      <c r="J65" s="438"/>
    </row>
    <row r="66" spans="1:10" x14ac:dyDescent="0.25"/>
    <row r="67" spans="1:10" x14ac:dyDescent="0.25"/>
    <row r="68" spans="1:10" x14ac:dyDescent="0.25"/>
    <row r="69" spans="1:10" x14ac:dyDescent="0.25"/>
    <row r="70" spans="1:10" x14ac:dyDescent="0.25"/>
    <row r="71" spans="1:10" x14ac:dyDescent="0.25"/>
    <row r="72" spans="1:10" x14ac:dyDescent="0.25"/>
    <row r="73" spans="1:10" x14ac:dyDescent="0.25"/>
    <row r="74" spans="1:10" x14ac:dyDescent="0.25"/>
    <row r="75" spans="1:10" x14ac:dyDescent="0.25"/>
    <row r="76" spans="1:10" x14ac:dyDescent="0.25"/>
    <row r="77" spans="1:10" x14ac:dyDescent="0.25"/>
    <row r="78" spans="1:10" x14ac:dyDescent="0.25"/>
    <row r="79" spans="1:10" x14ac:dyDescent="0.25"/>
    <row r="80" spans="1:1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sheetData>
  <sheetProtection algorithmName="SHA-512" hashValue="MYxvNttK022aBeMFnlOFHhfIflh3ND7bwuLKwEyupQKpRLCdKCP7K1/h9T4ngNjKBWsFMOYov7d6d0bLVT57Cg==" saltValue="tx09veknyDFwTPG6BWRYgw==" spinCount="100000" sheet="1" objects="1" scenarios="1"/>
  <mergeCells count="23">
    <mergeCell ref="B1:G1"/>
    <mergeCell ref="A64:J65"/>
    <mergeCell ref="B57:J57"/>
    <mergeCell ref="B58:J58"/>
    <mergeCell ref="B59:J59"/>
    <mergeCell ref="B51:J51"/>
    <mergeCell ref="B52:J52"/>
    <mergeCell ref="B53:J53"/>
    <mergeCell ref="B54:J54"/>
    <mergeCell ref="B55:J55"/>
    <mergeCell ref="B56:J56"/>
    <mergeCell ref="B50:J50"/>
    <mergeCell ref="B36:J36"/>
    <mergeCell ref="B37:J37"/>
    <mergeCell ref="B38:J38"/>
    <mergeCell ref="B39:J39"/>
    <mergeCell ref="B47:J47"/>
    <mergeCell ref="B48:J48"/>
    <mergeCell ref="B40:J40"/>
    <mergeCell ref="B43:J43"/>
    <mergeCell ref="B44:J44"/>
    <mergeCell ref="B45:J45"/>
    <mergeCell ref="B46:J46"/>
  </mergeCells>
  <pageMargins left="0.7" right="0.7"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Visio.Drawing.15" shapeId="5121" r:id="rId4">
          <objectPr defaultSize="0" autoPict="0" r:id="rId5">
            <anchor moveWithCells="1">
              <from>
                <xdr:col>0</xdr:col>
                <xdr:colOff>47625</xdr:colOff>
                <xdr:row>65</xdr:row>
                <xdr:rowOff>47625</xdr:rowOff>
              </from>
              <to>
                <xdr:col>10</xdr:col>
                <xdr:colOff>342900</xdr:colOff>
                <xdr:row>115</xdr:row>
                <xdr:rowOff>142875</xdr:rowOff>
              </to>
            </anchor>
          </objectPr>
        </oleObject>
      </mc:Choice>
      <mc:Fallback>
        <oleObject progId="Visio.Drawing.15"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0D24E-8605-4929-9306-4B7EE67AB064}">
  <dimension ref="B1:D11"/>
  <sheetViews>
    <sheetView zoomScale="175" zoomScaleNormal="175" workbookViewId="0">
      <selection activeCell="C4" sqref="C4"/>
    </sheetView>
  </sheetViews>
  <sheetFormatPr defaultColWidth="9.140625" defaultRowHeight="12.75" x14ac:dyDescent="0.2"/>
  <cols>
    <col min="1" max="1" width="5.5703125" style="201" customWidth="1"/>
    <col min="2" max="2" width="62.28515625" style="201" customWidth="1"/>
    <col min="3" max="3" width="23.28515625" style="201" customWidth="1"/>
    <col min="4" max="4" width="7.5703125" style="201" customWidth="1"/>
    <col min="5" max="5" width="12.140625" style="201" bestFit="1" customWidth="1"/>
    <col min="6" max="16384" width="9.140625" style="201"/>
  </cols>
  <sheetData>
    <row r="1" spans="2:4" ht="9.75" customHeight="1" thickBot="1" x14ac:dyDescent="0.25"/>
    <row r="2" spans="2:4" ht="30.75" customHeight="1" thickBot="1" x14ac:dyDescent="0.25">
      <c r="B2" s="442" t="s">
        <v>188</v>
      </c>
      <c r="C2" s="443"/>
    </row>
    <row r="3" spans="2:4" ht="30.75" customHeight="1" x14ac:dyDescent="0.2">
      <c r="B3" s="218" t="s">
        <v>189</v>
      </c>
      <c r="C3" s="219">
        <v>0.1</v>
      </c>
    </row>
    <row r="4" spans="2:4" ht="30.75" customHeight="1" x14ac:dyDescent="0.2">
      <c r="B4" s="220" t="s">
        <v>190</v>
      </c>
      <c r="C4" s="221">
        <v>0</v>
      </c>
      <c r="D4" s="210"/>
    </row>
    <row r="5" spans="2:4" ht="30.75" customHeight="1" x14ac:dyDescent="0.2">
      <c r="B5" s="220" t="s">
        <v>191</v>
      </c>
      <c r="C5" s="221">
        <v>0</v>
      </c>
    </row>
    <row r="6" spans="2:4" ht="30.75" customHeight="1" x14ac:dyDescent="0.2">
      <c r="B6" s="220" t="s">
        <v>187</v>
      </c>
      <c r="C6" s="222">
        <f>(C4-C5)/(1+C3)</f>
        <v>0</v>
      </c>
    </row>
    <row r="7" spans="2:4" ht="37.5" customHeight="1" thickBot="1" x14ac:dyDescent="0.25">
      <c r="B7" s="223" t="s">
        <v>192</v>
      </c>
      <c r="C7" s="224">
        <f>SUM(C5:C6)</f>
        <v>0</v>
      </c>
    </row>
    <row r="8" spans="2:4" ht="15" x14ac:dyDescent="0.2">
      <c r="B8" s="216"/>
      <c r="C8" s="217"/>
    </row>
    <row r="11" spans="2:4" x14ac:dyDescent="0.2">
      <c r="C11" s="211"/>
    </row>
  </sheetData>
  <sheetProtection algorithmName="SHA-512" hashValue="lJZGQGdhL4iiWmQ/Sdixg6ZKMBqcszn8OJMhRecnem/qnFaUgXEj++m0qHjIDi7f8BPGYF0LIOfR3c1P0SlWFw==" saltValue="xxp/D8hItcEHtZ+jUr8vgw==" spinCount="100000" sheet="1" objects="1" scenarios="1"/>
  <mergeCells count="1">
    <mergeCell ref="B2:C2"/>
  </mergeCell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FB4D-DF8D-4996-9E8D-C4F1480586E8}">
  <dimension ref="A1:L71"/>
  <sheetViews>
    <sheetView zoomScale="160" zoomScaleNormal="160" workbookViewId="0">
      <selection activeCell="C3" sqref="C3:F3"/>
    </sheetView>
  </sheetViews>
  <sheetFormatPr defaultColWidth="0" defaultRowHeight="14.65" customHeight="1" zeroHeight="1" x14ac:dyDescent="0.25"/>
  <cols>
    <col min="1" max="1" width="3.140625" style="143" bestFit="1" customWidth="1"/>
    <col min="2" max="2" width="37.7109375" style="163" customWidth="1"/>
    <col min="3" max="3" width="23.7109375" style="163" customWidth="1"/>
    <col min="4" max="4" width="15.7109375" style="163" customWidth="1"/>
    <col min="5" max="5" width="20.7109375" style="163" customWidth="1"/>
    <col min="6" max="6" width="23.28515625" style="163" customWidth="1"/>
    <col min="7" max="7" width="15.7109375" style="163" hidden="1"/>
    <col min="8" max="8" width="2.7109375" style="144" customWidth="1"/>
    <col min="9" max="12" width="0" style="163" hidden="1" customWidth="1"/>
    <col min="13" max="16384" width="8.85546875" style="163" hidden="1"/>
  </cols>
  <sheetData>
    <row r="1" spans="1:8" s="144" customFormat="1" ht="15.75" x14ac:dyDescent="0.25">
      <c r="A1" s="143"/>
      <c r="F1" s="162"/>
    </row>
    <row r="2" spans="1:8" ht="49.9" customHeight="1" thickBot="1" x14ac:dyDescent="0.3">
      <c r="B2" s="447" t="s">
        <v>120</v>
      </c>
      <c r="C2" s="447"/>
      <c r="D2" s="447"/>
      <c r="E2" s="447"/>
      <c r="F2" s="447"/>
      <c r="G2" s="447"/>
    </row>
    <row r="3" spans="1:8" ht="15" x14ac:dyDescent="0.25">
      <c r="B3" s="213" t="s">
        <v>121</v>
      </c>
      <c r="C3" s="444"/>
      <c r="D3" s="444"/>
      <c r="E3" s="444"/>
      <c r="F3" s="445"/>
      <c r="G3" s="164"/>
      <c r="H3" s="165"/>
    </row>
    <row r="4" spans="1:8" ht="15.75" thickBot="1" x14ac:dyDescent="0.3">
      <c r="B4" s="214" t="s">
        <v>83</v>
      </c>
      <c r="C4" s="451"/>
      <c r="D4" s="451"/>
      <c r="E4" s="451"/>
      <c r="F4" s="452"/>
      <c r="G4" s="166"/>
      <c r="H4" s="165"/>
    </row>
    <row r="5" spans="1:8" ht="15.75" thickBot="1" x14ac:dyDescent="0.3">
      <c r="B5" s="215" t="s">
        <v>109</v>
      </c>
      <c r="C5" s="449"/>
      <c r="D5" s="449"/>
      <c r="E5" s="449"/>
      <c r="F5" s="450"/>
      <c r="G5" s="167"/>
      <c r="H5" s="165"/>
    </row>
    <row r="6" spans="1:8" ht="23.45" customHeight="1" x14ac:dyDescent="0.25">
      <c r="B6" s="448"/>
      <c r="C6" s="448"/>
      <c r="D6" s="165"/>
      <c r="E6" s="144"/>
      <c r="G6" s="168" t="s">
        <v>122</v>
      </c>
    </row>
    <row r="7" spans="1:8" s="172" customFormat="1" ht="30" customHeight="1" x14ac:dyDescent="0.25">
      <c r="A7" s="169" t="s">
        <v>123</v>
      </c>
      <c r="B7" s="448" t="s">
        <v>124</v>
      </c>
      <c r="C7" s="448"/>
      <c r="D7" s="448"/>
      <c r="E7" s="448"/>
      <c r="F7" s="170" t="s">
        <v>125</v>
      </c>
      <c r="G7" s="145">
        <v>0</v>
      </c>
      <c r="H7" s="171"/>
    </row>
    <row r="8" spans="1:8" s="172" customFormat="1" ht="30" customHeight="1" x14ac:dyDescent="0.2">
      <c r="A8" s="173"/>
      <c r="B8" s="446" t="s">
        <v>126</v>
      </c>
      <c r="C8" s="446"/>
      <c r="D8" s="446"/>
      <c r="E8" s="446"/>
      <c r="F8" s="159">
        <v>0</v>
      </c>
      <c r="G8" s="152"/>
      <c r="H8" s="171"/>
    </row>
    <row r="9" spans="1:8" s="172" customFormat="1" ht="30" customHeight="1" x14ac:dyDescent="0.2">
      <c r="A9" s="173"/>
      <c r="B9" s="446" t="s">
        <v>127</v>
      </c>
      <c r="C9" s="446"/>
      <c r="D9" s="446"/>
      <c r="E9" s="446"/>
      <c r="F9" s="159">
        <v>0</v>
      </c>
      <c r="G9" s="152"/>
      <c r="H9" s="171"/>
    </row>
    <row r="10" spans="1:8" s="172" customFormat="1" ht="30" customHeight="1" x14ac:dyDescent="0.2">
      <c r="A10" s="173"/>
      <c r="B10" s="446" t="s">
        <v>128</v>
      </c>
      <c r="C10" s="446"/>
      <c r="D10" s="446"/>
      <c r="E10" s="446"/>
      <c r="F10" s="159">
        <v>0</v>
      </c>
      <c r="G10" s="152"/>
      <c r="H10" s="171"/>
    </row>
    <row r="11" spans="1:8" s="172" customFormat="1" ht="30" customHeight="1" x14ac:dyDescent="0.2">
      <c r="A11" s="173"/>
      <c r="B11" s="446" t="s">
        <v>197</v>
      </c>
      <c r="C11" s="446"/>
      <c r="D11" s="446"/>
      <c r="E11" s="446"/>
      <c r="F11" s="159">
        <v>0</v>
      </c>
      <c r="G11" s="152"/>
      <c r="H11" s="171"/>
    </row>
    <row r="12" spans="1:8" s="172" customFormat="1" ht="30" customHeight="1" x14ac:dyDescent="0.2">
      <c r="A12" s="173"/>
      <c r="B12" s="446" t="s">
        <v>129</v>
      </c>
      <c r="C12" s="446"/>
      <c r="D12" s="446"/>
      <c r="E12" s="446"/>
      <c r="F12" s="159">
        <v>0</v>
      </c>
      <c r="G12" s="152"/>
      <c r="H12" s="171"/>
    </row>
    <row r="13" spans="1:8" s="172" customFormat="1" ht="30" customHeight="1" x14ac:dyDescent="0.2">
      <c r="A13" s="173"/>
      <c r="B13" s="446" t="s">
        <v>130</v>
      </c>
      <c r="C13" s="446"/>
      <c r="D13" s="446"/>
      <c r="E13" s="446"/>
      <c r="F13" s="159">
        <v>0</v>
      </c>
      <c r="G13" s="152"/>
      <c r="H13" s="171"/>
    </row>
    <row r="14" spans="1:8" s="172" customFormat="1" ht="30" customHeight="1" x14ac:dyDescent="0.2">
      <c r="A14" s="173"/>
      <c r="B14" s="446" t="s">
        <v>131</v>
      </c>
      <c r="C14" s="446"/>
      <c r="D14" s="446"/>
      <c r="E14" s="446"/>
      <c r="F14" s="159">
        <v>0</v>
      </c>
      <c r="G14" s="152"/>
      <c r="H14" s="171"/>
    </row>
    <row r="15" spans="1:8" s="172" customFormat="1" ht="30" customHeight="1" x14ac:dyDescent="0.2">
      <c r="A15" s="174"/>
      <c r="B15" s="462" t="s">
        <v>132</v>
      </c>
      <c r="C15" s="463"/>
      <c r="D15" s="463"/>
      <c r="E15" s="464"/>
      <c r="F15" s="160">
        <f>SUM(F8:F14)</f>
        <v>0</v>
      </c>
      <c r="G15" s="152"/>
      <c r="H15" s="171"/>
    </row>
    <row r="16" spans="1:8" s="172" customFormat="1" ht="30" customHeight="1" x14ac:dyDescent="0.25">
      <c r="A16" s="174"/>
      <c r="B16" s="175"/>
      <c r="C16" s="175"/>
      <c r="D16" s="175"/>
      <c r="E16" s="175"/>
      <c r="F16" s="154"/>
      <c r="G16" s="152"/>
      <c r="H16" s="171"/>
    </row>
    <row r="17" spans="1:12" ht="63" customHeight="1" x14ac:dyDescent="0.25">
      <c r="B17" s="465" t="s">
        <v>133</v>
      </c>
      <c r="C17" s="465"/>
      <c r="D17" s="465"/>
      <c r="E17" s="465"/>
      <c r="F17" s="176" t="s">
        <v>134</v>
      </c>
      <c r="G17" s="146"/>
    </row>
    <row r="18" spans="1:12" ht="15" x14ac:dyDescent="0.25">
      <c r="B18" s="177"/>
      <c r="C18" s="177"/>
      <c r="D18" s="177"/>
      <c r="E18" s="177"/>
      <c r="F18" s="176"/>
      <c r="G18" s="146"/>
    </row>
    <row r="19" spans="1:12" s="180" customFormat="1" ht="15" customHeight="1" x14ac:dyDescent="0.25">
      <c r="A19" s="178" t="s">
        <v>135</v>
      </c>
      <c r="B19" s="466" t="s">
        <v>136</v>
      </c>
      <c r="C19" s="466"/>
      <c r="D19" s="466"/>
      <c r="E19" s="155"/>
      <c r="F19" s="179">
        <f>-E19</f>
        <v>0</v>
      </c>
      <c r="G19" s="147"/>
      <c r="H19" s="143"/>
    </row>
    <row r="20" spans="1:12" s="180" customFormat="1" ht="15" customHeight="1" x14ac:dyDescent="0.25">
      <c r="A20" s="178"/>
      <c r="B20" s="181"/>
      <c r="C20" s="181"/>
      <c r="D20" s="181"/>
      <c r="E20" s="153"/>
      <c r="F20" s="182"/>
      <c r="G20" s="147"/>
      <c r="H20" s="143"/>
    </row>
    <row r="21" spans="1:12" s="180" customFormat="1" ht="15" customHeight="1" x14ac:dyDescent="0.25">
      <c r="A21" s="178"/>
      <c r="B21" s="181"/>
      <c r="C21" s="181"/>
      <c r="D21" s="181"/>
      <c r="E21" s="153"/>
      <c r="F21" s="182"/>
      <c r="G21" s="147"/>
      <c r="H21" s="143"/>
    </row>
    <row r="22" spans="1:12" s="180" customFormat="1" ht="31.9" customHeight="1" x14ac:dyDescent="0.2">
      <c r="A22" s="206" t="s">
        <v>137</v>
      </c>
      <c r="B22" s="468" t="s">
        <v>138</v>
      </c>
      <c r="C22" s="469"/>
      <c r="D22" s="469"/>
      <c r="E22" s="470"/>
      <c r="F22" s="471" t="s">
        <v>139</v>
      </c>
      <c r="G22" s="147"/>
      <c r="H22" s="143"/>
    </row>
    <row r="23" spans="1:12" ht="28.15" customHeight="1" x14ac:dyDescent="0.25">
      <c r="B23" s="474" t="s">
        <v>140</v>
      </c>
      <c r="C23" s="475"/>
      <c r="D23" s="475"/>
      <c r="E23" s="476"/>
      <c r="F23" s="472"/>
      <c r="G23" s="183"/>
      <c r="H23" s="184"/>
      <c r="L23" s="185"/>
    </row>
    <row r="24" spans="1:12" ht="15" x14ac:dyDescent="0.25">
      <c r="B24" s="186"/>
      <c r="C24" s="477" t="s">
        <v>141</v>
      </c>
      <c r="D24" s="477"/>
      <c r="E24" s="187" t="s">
        <v>142</v>
      </c>
      <c r="F24" s="473"/>
      <c r="G24" s="183"/>
      <c r="H24" s="184"/>
      <c r="L24" s="185"/>
    </row>
    <row r="25" spans="1:12" ht="15" x14ac:dyDescent="0.25">
      <c r="B25" s="188" t="s">
        <v>143</v>
      </c>
      <c r="C25" s="467"/>
      <c r="D25" s="467"/>
      <c r="E25" s="155"/>
      <c r="F25" s="189">
        <f>IF(E25&lt;=25000,0,25000-E25)</f>
        <v>0</v>
      </c>
      <c r="G25" s="148">
        <v>0</v>
      </c>
    </row>
    <row r="26" spans="1:12" ht="15" x14ac:dyDescent="0.25">
      <c r="B26" s="188" t="s">
        <v>144</v>
      </c>
      <c r="C26" s="467"/>
      <c r="D26" s="467"/>
      <c r="E26" s="155"/>
      <c r="F26" s="189">
        <f>IF(E26&lt;=25000,0,25000-E26)</f>
        <v>0</v>
      </c>
      <c r="G26" s="149">
        <v>0</v>
      </c>
    </row>
    <row r="27" spans="1:12" ht="15" x14ac:dyDescent="0.25">
      <c r="B27" s="188" t="s">
        <v>145</v>
      </c>
      <c r="C27" s="467"/>
      <c r="D27" s="467"/>
      <c r="E27" s="155"/>
      <c r="F27" s="189">
        <f>IF(E27&lt;=25000,0,25000-E27)</f>
        <v>0</v>
      </c>
      <c r="G27" s="149">
        <v>0</v>
      </c>
    </row>
    <row r="28" spans="1:12" ht="15" x14ac:dyDescent="0.25">
      <c r="B28" s="188" t="s">
        <v>146</v>
      </c>
      <c r="C28" s="467"/>
      <c r="D28" s="467"/>
      <c r="E28" s="155"/>
      <c r="F28" s="189">
        <f>IF(E28&lt;=25000,0,25000-E28)</f>
        <v>0</v>
      </c>
      <c r="G28" s="149">
        <v>0</v>
      </c>
    </row>
    <row r="29" spans="1:12" ht="15" x14ac:dyDescent="0.25">
      <c r="B29" s="190" t="s">
        <v>147</v>
      </c>
      <c r="C29" s="467"/>
      <c r="D29" s="467"/>
      <c r="E29" s="155"/>
      <c r="F29" s="189">
        <f>IF(E29&lt;=25000,0,25000-E29)</f>
        <v>0</v>
      </c>
      <c r="G29" s="149">
        <v>0</v>
      </c>
    </row>
    <row r="30" spans="1:12" ht="15" customHeight="1" x14ac:dyDescent="0.25">
      <c r="A30" s="178" t="s">
        <v>148</v>
      </c>
      <c r="B30" s="453" t="s">
        <v>150</v>
      </c>
      <c r="C30" s="454"/>
      <c r="D30" s="455"/>
      <c r="E30" s="156"/>
      <c r="F30" s="189">
        <f t="shared" ref="F30:F34" si="0">-E30</f>
        <v>0</v>
      </c>
      <c r="G30" s="149">
        <v>0</v>
      </c>
    </row>
    <row r="31" spans="1:12" ht="15" x14ac:dyDescent="0.25">
      <c r="A31" s="178" t="s">
        <v>149</v>
      </c>
      <c r="B31" s="456" t="s">
        <v>152</v>
      </c>
      <c r="C31" s="457"/>
      <c r="D31" s="458"/>
      <c r="E31" s="155"/>
      <c r="F31" s="189">
        <f t="shared" si="0"/>
        <v>0</v>
      </c>
      <c r="G31" s="149">
        <v>0</v>
      </c>
    </row>
    <row r="32" spans="1:12" ht="15" x14ac:dyDescent="0.25">
      <c r="A32" s="178" t="s">
        <v>151</v>
      </c>
      <c r="B32" s="456" t="s">
        <v>154</v>
      </c>
      <c r="C32" s="457"/>
      <c r="D32" s="458"/>
      <c r="E32" s="155"/>
      <c r="F32" s="189">
        <f t="shared" si="0"/>
        <v>0</v>
      </c>
      <c r="G32" s="149">
        <v>0</v>
      </c>
    </row>
    <row r="33" spans="1:7" ht="15" x14ac:dyDescent="0.25">
      <c r="A33" s="178" t="s">
        <v>153</v>
      </c>
      <c r="B33" s="459" t="s">
        <v>156</v>
      </c>
      <c r="C33" s="460"/>
      <c r="D33" s="461"/>
      <c r="E33" s="155"/>
      <c r="F33" s="189">
        <f t="shared" si="0"/>
        <v>0</v>
      </c>
      <c r="G33" s="149">
        <v>0</v>
      </c>
    </row>
    <row r="34" spans="1:7" ht="15" x14ac:dyDescent="0.25">
      <c r="A34" s="178" t="s">
        <v>155</v>
      </c>
      <c r="B34" s="459" t="s">
        <v>158</v>
      </c>
      <c r="C34" s="460"/>
      <c r="D34" s="461"/>
      <c r="E34" s="155"/>
      <c r="F34" s="189">
        <f t="shared" si="0"/>
        <v>0</v>
      </c>
      <c r="G34" s="146"/>
    </row>
    <row r="35" spans="1:7" ht="29.45" customHeight="1" x14ac:dyDescent="0.25">
      <c r="A35" s="178" t="s">
        <v>157</v>
      </c>
      <c r="B35" s="191" t="s">
        <v>160</v>
      </c>
      <c r="C35" s="192"/>
      <c r="D35" s="192"/>
      <c r="E35" s="158"/>
      <c r="F35" s="212">
        <f>SUM(F19:F34)</f>
        <v>0</v>
      </c>
      <c r="G35" s="150">
        <f>SUM(G7:G29)</f>
        <v>0</v>
      </c>
    </row>
    <row r="36" spans="1:7" ht="29.45" customHeight="1" x14ac:dyDescent="0.25">
      <c r="A36" s="178"/>
      <c r="B36" s="193"/>
      <c r="C36" s="165"/>
      <c r="D36" s="165"/>
      <c r="E36" s="157"/>
      <c r="F36" s="194"/>
      <c r="G36" s="150"/>
    </row>
    <row r="37" spans="1:7" ht="31.9" customHeight="1" x14ac:dyDescent="0.25">
      <c r="A37" s="178" t="s">
        <v>159</v>
      </c>
      <c r="B37" s="195"/>
      <c r="C37" s="478" t="s">
        <v>161</v>
      </c>
      <c r="D37" s="478"/>
      <c r="E37" s="478"/>
      <c r="F37" s="161">
        <f>(F15+F35)-F11</f>
        <v>0</v>
      </c>
      <c r="G37" s="150" t="e">
        <f>+#REF!-#REF!-G30-G31-#REF!-G32-G33</f>
        <v>#REF!</v>
      </c>
    </row>
    <row r="38" spans="1:7" ht="27.6" customHeight="1" x14ac:dyDescent="0.25">
      <c r="A38" s="178" t="s">
        <v>198</v>
      </c>
      <c r="B38" s="196"/>
      <c r="C38" s="479" t="s">
        <v>163</v>
      </c>
      <c r="D38" s="480"/>
      <c r="E38" s="481"/>
      <c r="F38" s="197">
        <v>0.1</v>
      </c>
      <c r="G38" s="198">
        <v>0.1</v>
      </c>
    </row>
    <row r="39" spans="1:7" ht="31.9" customHeight="1" thickBot="1" x14ac:dyDescent="0.3">
      <c r="A39" s="178" t="s">
        <v>162</v>
      </c>
      <c r="B39" s="195"/>
      <c r="C39" s="482" t="s">
        <v>164</v>
      </c>
      <c r="D39" s="483"/>
      <c r="E39" s="484"/>
      <c r="F39" s="161">
        <f>F37*F38</f>
        <v>0</v>
      </c>
      <c r="G39" s="151" t="e">
        <f>(SUM(G7:G7)+SUM(H25:H29)+SUM(#REF!)+#REF!-G30-G31-#REF!-G32-G33)*0.1</f>
        <v>#REF!</v>
      </c>
    </row>
    <row r="40" spans="1:7" ht="15.75" thickTop="1" x14ac:dyDescent="0.25">
      <c r="B40" s="196"/>
      <c r="C40" s="165"/>
      <c r="D40" s="165"/>
      <c r="E40" s="165"/>
      <c r="F40" s="199"/>
    </row>
    <row r="41" spans="1:7" ht="75" customHeight="1" x14ac:dyDescent="0.25">
      <c r="B41" s="485" t="s">
        <v>165</v>
      </c>
      <c r="C41" s="485"/>
      <c r="D41" s="485"/>
      <c r="E41" s="485"/>
      <c r="F41" s="485"/>
    </row>
    <row r="42" spans="1:7" s="144" customFormat="1" ht="14.65" customHeight="1" x14ac:dyDescent="0.25">
      <c r="A42" s="143"/>
    </row>
    <row r="43" spans="1:7" ht="14.65" hidden="1" customHeight="1" x14ac:dyDescent="0.25"/>
    <row r="44" spans="1:7" ht="14.65" hidden="1" customHeight="1" x14ac:dyDescent="0.25"/>
    <row r="45" spans="1:7" ht="14.65" hidden="1" customHeight="1" x14ac:dyDescent="0.25"/>
    <row r="46" spans="1:7" ht="14.65" hidden="1" customHeight="1" x14ac:dyDescent="0.25"/>
    <row r="47" spans="1:7" ht="14.65" hidden="1" customHeight="1" x14ac:dyDescent="0.25"/>
    <row r="48" spans="1:7" ht="14.65" hidden="1" customHeight="1" x14ac:dyDescent="0.25"/>
    <row r="49" ht="14.65" hidden="1" customHeight="1" x14ac:dyDescent="0.25"/>
    <row r="50" ht="14.65" hidden="1" customHeight="1" x14ac:dyDescent="0.25"/>
    <row r="51" ht="14.65" hidden="1" customHeight="1" x14ac:dyDescent="0.25"/>
    <row r="52" ht="14.65" hidden="1" customHeight="1" x14ac:dyDescent="0.25"/>
    <row r="53" ht="14.65" hidden="1" customHeight="1" x14ac:dyDescent="0.25"/>
    <row r="54" ht="14.65" hidden="1" customHeight="1" x14ac:dyDescent="0.25"/>
    <row r="55" ht="14.65" hidden="1" customHeight="1" x14ac:dyDescent="0.25"/>
    <row r="56" ht="14.65" hidden="1" customHeight="1" x14ac:dyDescent="0.25"/>
    <row r="57" ht="14.65" hidden="1" customHeight="1" x14ac:dyDescent="0.25"/>
    <row r="58" ht="14.65" hidden="1" customHeight="1" x14ac:dyDescent="0.25"/>
    <row r="59" ht="14.65" hidden="1" customHeight="1" x14ac:dyDescent="0.25"/>
    <row r="60" ht="14.65" hidden="1" customHeight="1" x14ac:dyDescent="0.25"/>
    <row r="61" ht="14.65" hidden="1" customHeight="1" x14ac:dyDescent="0.25"/>
    <row r="62" ht="14.65" hidden="1" customHeight="1" x14ac:dyDescent="0.25"/>
    <row r="63" ht="14.65" hidden="1" customHeight="1" x14ac:dyDescent="0.25"/>
    <row r="64" ht="14.65" hidden="1" customHeight="1" x14ac:dyDescent="0.25"/>
    <row r="65" spans="1:1" ht="14.65" hidden="1" customHeight="1" x14ac:dyDescent="0.25"/>
    <row r="66" spans="1:1" ht="14.65" hidden="1" customHeight="1" x14ac:dyDescent="0.25"/>
    <row r="67" spans="1:1" ht="14.65" hidden="1" customHeight="1" x14ac:dyDescent="0.25"/>
    <row r="68" spans="1:1" ht="14.65" hidden="1" customHeight="1" x14ac:dyDescent="0.25"/>
    <row r="69" spans="1:1" ht="14.65" hidden="1" customHeight="1" x14ac:dyDescent="0.25"/>
    <row r="70" spans="1:1" s="144" customFormat="1" ht="15" hidden="1" x14ac:dyDescent="0.25">
      <c r="A70" s="143"/>
    </row>
    <row r="71" spans="1:1" s="144" customFormat="1" ht="14.65" hidden="1" customHeight="1" x14ac:dyDescent="0.25">
      <c r="A71" s="143"/>
    </row>
  </sheetData>
  <sheetProtection algorithmName="SHA-512" hashValue="3i6ZMU6kz4lTKhOod0kuzw4BmyLcfcYSJ4lXe3taZnW43CAAWrRn++n32hSUz9bYSOP0LAlPGo3QblyjEOn31Q==" saltValue="JZCABQNOHtWKunRZ2Ga/Eg==" spinCount="100000" sheet="1" objects="1" scenarios="1"/>
  <mergeCells count="34">
    <mergeCell ref="C37:E37"/>
    <mergeCell ref="C38:E38"/>
    <mergeCell ref="C39:E39"/>
    <mergeCell ref="B41:F41"/>
    <mergeCell ref="B32:D32"/>
    <mergeCell ref="F22:F24"/>
    <mergeCell ref="B23:E23"/>
    <mergeCell ref="C24:D24"/>
    <mergeCell ref="C25:D25"/>
    <mergeCell ref="C26:D26"/>
    <mergeCell ref="B30:D30"/>
    <mergeCell ref="B31:D31"/>
    <mergeCell ref="B33:D33"/>
    <mergeCell ref="B34:D34"/>
    <mergeCell ref="B13:E13"/>
    <mergeCell ref="B14:E14"/>
    <mergeCell ref="B15:E15"/>
    <mergeCell ref="B17:E17"/>
    <mergeCell ref="B19:D19"/>
    <mergeCell ref="C27:D27"/>
    <mergeCell ref="B22:E22"/>
    <mergeCell ref="C28:D28"/>
    <mergeCell ref="C29:D29"/>
    <mergeCell ref="C3:F3"/>
    <mergeCell ref="B12:E12"/>
    <mergeCell ref="B2:G2"/>
    <mergeCell ref="B6:C6"/>
    <mergeCell ref="B7:E7"/>
    <mergeCell ref="B8:E8"/>
    <mergeCell ref="B9:E9"/>
    <mergeCell ref="B10:E10"/>
    <mergeCell ref="C5:F5"/>
    <mergeCell ref="C4:F4"/>
    <mergeCell ref="B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Detailed Budget Worksheet</vt:lpstr>
      <vt:lpstr>De Minimis Rate Instructions</vt:lpstr>
      <vt:lpstr>De Minimis Budget Calculator </vt:lpstr>
      <vt:lpstr>MTDC Calculator</vt:lpstr>
      <vt:lpstr>'Detailed Budget Worksheet'!Print_Area</vt:lpstr>
    </vt:vector>
  </TitlesOfParts>
  <Company>Unknown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User</dc:creator>
  <cp:lastModifiedBy>Jonathan Peart</cp:lastModifiedBy>
  <cp:lastPrinted>2017-10-16T18:11:36Z</cp:lastPrinted>
  <dcterms:created xsi:type="dcterms:W3CDTF">2003-09-25T12:56:47Z</dcterms:created>
  <dcterms:modified xsi:type="dcterms:W3CDTF">2021-10-04T16:15:09Z</dcterms:modified>
</cp:coreProperties>
</file>